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372" windowHeight="8688"/>
  </bookViews>
  <sheets>
    <sheet name="liquidación de gastos" sheetId="4" r:id="rId1"/>
  </sheets>
  <externalReferences>
    <externalReference r:id="rId2"/>
  </externalReferences>
  <definedNames>
    <definedName name="_xlnm._FilterDatabase" localSheetId="0" hidden="1">'liquidación de gastos'!$A$1:$Y$183</definedName>
  </definedNames>
  <calcPr calcId="145621"/>
</workbook>
</file>

<file path=xl/calcChain.xml><?xml version="1.0" encoding="utf-8"?>
<calcChain xmlns="http://schemas.openxmlformats.org/spreadsheetml/2006/main">
  <c r="Y189" i="4" l="1"/>
  <c r="M189" i="4"/>
  <c r="T189" i="4"/>
  <c r="Q189" i="4"/>
  <c r="G2" i="4" l="1"/>
  <c r="H2" i="4"/>
  <c r="I2" i="4"/>
  <c r="M2" i="4"/>
  <c r="N2" i="4"/>
  <c r="R2" i="4"/>
  <c r="S2" i="4"/>
  <c r="U2" i="4"/>
  <c r="V2" i="4"/>
  <c r="W2" i="4"/>
  <c r="X2" i="4"/>
  <c r="J3" i="4"/>
  <c r="P3" i="4"/>
  <c r="T3" i="4"/>
  <c r="Y3" i="4"/>
  <c r="J4" i="4"/>
  <c r="K4" i="4" s="1"/>
  <c r="Q4" i="4" s="1"/>
  <c r="P4" i="4"/>
  <c r="T4" i="4"/>
  <c r="Y4" i="4"/>
  <c r="J5" i="4"/>
  <c r="K5" i="4" s="1"/>
  <c r="P5" i="4"/>
  <c r="T5" i="4"/>
  <c r="Y5" i="4"/>
  <c r="J6" i="4"/>
  <c r="K6" i="4"/>
  <c r="P6" i="4"/>
  <c r="Q6" i="4" s="1"/>
  <c r="T6" i="4"/>
  <c r="Y6" i="4"/>
  <c r="J7" i="4"/>
  <c r="K7" i="4" s="1"/>
  <c r="P7" i="4"/>
  <c r="T7" i="4"/>
  <c r="Y7" i="4"/>
  <c r="J8" i="4"/>
  <c r="K8" i="4" s="1"/>
  <c r="P8" i="4"/>
  <c r="T8" i="4"/>
  <c r="Y8" i="4"/>
  <c r="J9" i="4"/>
  <c r="K9" i="4"/>
  <c r="Q9" i="4" s="1"/>
  <c r="P9" i="4"/>
  <c r="T9" i="4"/>
  <c r="Y9" i="4"/>
  <c r="J10" i="4"/>
  <c r="K10" i="4" s="1"/>
  <c r="P10" i="4"/>
  <c r="T10" i="4"/>
  <c r="Y10" i="4"/>
  <c r="J11" i="4"/>
  <c r="K11" i="4" s="1"/>
  <c r="P11" i="4"/>
  <c r="T11" i="4"/>
  <c r="Y11" i="4"/>
  <c r="J12" i="4"/>
  <c r="K12" i="4" s="1"/>
  <c r="P12" i="4"/>
  <c r="T12" i="4"/>
  <c r="Y12" i="4"/>
  <c r="J13" i="4"/>
  <c r="K13" i="4" s="1"/>
  <c r="Q13" i="4" s="1"/>
  <c r="P13" i="4"/>
  <c r="T13" i="4"/>
  <c r="Y13" i="4"/>
  <c r="J14" i="4"/>
  <c r="K14" i="4"/>
  <c r="Q14" i="4" s="1"/>
  <c r="P14" i="4"/>
  <c r="T14" i="4"/>
  <c r="Y14" i="4"/>
  <c r="J15" i="4"/>
  <c r="K15" i="4" s="1"/>
  <c r="P15" i="4"/>
  <c r="T15" i="4"/>
  <c r="Y15" i="4"/>
  <c r="J16" i="4"/>
  <c r="K16" i="4" s="1"/>
  <c r="P16" i="4"/>
  <c r="T16" i="4"/>
  <c r="Y16" i="4"/>
  <c r="J17" i="4"/>
  <c r="K17" i="4"/>
  <c r="P17" i="4"/>
  <c r="T17" i="4"/>
  <c r="Y17" i="4"/>
  <c r="J18" i="4"/>
  <c r="K18" i="4" s="1"/>
  <c r="P18" i="4"/>
  <c r="T18" i="4"/>
  <c r="Y18" i="4"/>
  <c r="J19" i="4"/>
  <c r="K19" i="4" s="1"/>
  <c r="P19" i="4"/>
  <c r="T19" i="4"/>
  <c r="Y19" i="4"/>
  <c r="J20" i="4"/>
  <c r="K20" i="4" s="1"/>
  <c r="P20" i="4"/>
  <c r="T20" i="4"/>
  <c r="Y20" i="4"/>
  <c r="J21" i="4"/>
  <c r="K21" i="4" s="1"/>
  <c r="P21" i="4"/>
  <c r="T21" i="4"/>
  <c r="Y21" i="4"/>
  <c r="J22" i="4"/>
  <c r="K22" i="4" s="1"/>
  <c r="Q22" i="4" s="1"/>
  <c r="P22" i="4"/>
  <c r="T22" i="4"/>
  <c r="Y22" i="4"/>
  <c r="J23" i="4"/>
  <c r="K23" i="4" s="1"/>
  <c r="P23" i="4"/>
  <c r="T23" i="4"/>
  <c r="Y23" i="4"/>
  <c r="J24" i="4"/>
  <c r="K24" i="4" s="1"/>
  <c r="P24" i="4"/>
  <c r="T24" i="4"/>
  <c r="Y24" i="4"/>
  <c r="J25" i="4"/>
  <c r="K25" i="4" s="1"/>
  <c r="P25" i="4"/>
  <c r="T25" i="4"/>
  <c r="Y25" i="4"/>
  <c r="J26" i="4"/>
  <c r="K26" i="4" s="1"/>
  <c r="P26" i="4"/>
  <c r="T26" i="4"/>
  <c r="Y26" i="4"/>
  <c r="J27" i="4"/>
  <c r="K27" i="4" s="1"/>
  <c r="P27" i="4"/>
  <c r="T27" i="4"/>
  <c r="Y27" i="4"/>
  <c r="J28" i="4"/>
  <c r="K28" i="4" s="1"/>
  <c r="P28" i="4"/>
  <c r="T28" i="4"/>
  <c r="Y28" i="4"/>
  <c r="J29" i="4"/>
  <c r="K29" i="4" s="1"/>
  <c r="P29" i="4"/>
  <c r="T29" i="4"/>
  <c r="Y29" i="4"/>
  <c r="J30" i="4"/>
  <c r="K30" i="4" s="1"/>
  <c r="P30" i="4"/>
  <c r="T30" i="4"/>
  <c r="Y30" i="4"/>
  <c r="J31" i="4"/>
  <c r="K31" i="4" s="1"/>
  <c r="P31" i="4"/>
  <c r="T31" i="4"/>
  <c r="Y31" i="4"/>
  <c r="J32" i="4"/>
  <c r="K32" i="4" s="1"/>
  <c r="P32" i="4"/>
  <c r="T32" i="4"/>
  <c r="Y32" i="4"/>
  <c r="J33" i="4"/>
  <c r="K33" i="4"/>
  <c r="Q33" i="4" s="1"/>
  <c r="P33" i="4"/>
  <c r="T33" i="4"/>
  <c r="Y33" i="4"/>
  <c r="J34" i="4"/>
  <c r="K34" i="4" s="1"/>
  <c r="Q34" i="4" s="1"/>
  <c r="P34" i="4"/>
  <c r="T34" i="4"/>
  <c r="Y34" i="4"/>
  <c r="J35" i="4"/>
  <c r="K35" i="4" s="1"/>
  <c r="Q35" i="4" s="1"/>
  <c r="P35" i="4"/>
  <c r="T35" i="4"/>
  <c r="Y35" i="4"/>
  <c r="J36" i="4"/>
  <c r="K36" i="4" s="1"/>
  <c r="Q36" i="4" s="1"/>
  <c r="P36" i="4"/>
  <c r="T36" i="4"/>
  <c r="Y36" i="4"/>
  <c r="J37" i="4"/>
  <c r="K37" i="4" s="1"/>
  <c r="Q37" i="4" s="1"/>
  <c r="P37" i="4"/>
  <c r="T37" i="4"/>
  <c r="Y37" i="4"/>
  <c r="J38" i="4"/>
  <c r="K38" i="4" s="1"/>
  <c r="Q38" i="4" s="1"/>
  <c r="P38" i="4"/>
  <c r="T38" i="4"/>
  <c r="Y38" i="4"/>
  <c r="J39" i="4"/>
  <c r="K39" i="4" s="1"/>
  <c r="P39" i="4"/>
  <c r="T39" i="4"/>
  <c r="Y39" i="4"/>
  <c r="J40" i="4"/>
  <c r="K40" i="4" s="1"/>
  <c r="P40" i="4"/>
  <c r="T40" i="4"/>
  <c r="Y40" i="4"/>
  <c r="J41" i="4"/>
  <c r="K41" i="4" s="1"/>
  <c r="Q41" i="4" s="1"/>
  <c r="P41" i="4"/>
  <c r="T41" i="4"/>
  <c r="Y41" i="4"/>
  <c r="J42" i="4"/>
  <c r="K42" i="4" s="1"/>
  <c r="Q42" i="4" s="1"/>
  <c r="P42" i="4"/>
  <c r="T42" i="4"/>
  <c r="Y42" i="4"/>
  <c r="J43" i="4"/>
  <c r="K43" i="4" s="1"/>
  <c r="P43" i="4"/>
  <c r="T43" i="4"/>
  <c r="Y43" i="4"/>
  <c r="J44" i="4"/>
  <c r="K44" i="4" s="1"/>
  <c r="P44" i="4"/>
  <c r="T44" i="4"/>
  <c r="Y44" i="4"/>
  <c r="J45" i="4"/>
  <c r="K45" i="4" s="1"/>
  <c r="P45" i="4"/>
  <c r="T45" i="4"/>
  <c r="Y45" i="4"/>
  <c r="J46" i="4"/>
  <c r="K46" i="4" s="1"/>
  <c r="Q46" i="4" s="1"/>
  <c r="P46" i="4"/>
  <c r="T46" i="4"/>
  <c r="Y46" i="4"/>
  <c r="J47" i="4"/>
  <c r="K47" i="4" s="1"/>
  <c r="P47" i="4"/>
  <c r="T47" i="4"/>
  <c r="Y47" i="4"/>
  <c r="J48" i="4"/>
  <c r="K48" i="4" s="1"/>
  <c r="Q48" i="4" s="1"/>
  <c r="P48" i="4"/>
  <c r="T48" i="4"/>
  <c r="Y48" i="4"/>
  <c r="J49" i="4"/>
  <c r="K49" i="4" s="1"/>
  <c r="O49" i="4"/>
  <c r="O2" i="4" s="1"/>
  <c r="Y49" i="4"/>
  <c r="J50" i="4"/>
  <c r="K50" i="4" s="1"/>
  <c r="Q50" i="4" s="1"/>
  <c r="P50" i="4"/>
  <c r="T50" i="4"/>
  <c r="Y50" i="4"/>
  <c r="J51" i="4"/>
  <c r="K51" i="4"/>
  <c r="P51" i="4"/>
  <c r="T51" i="4"/>
  <c r="Y51" i="4"/>
  <c r="J52" i="4"/>
  <c r="K52" i="4" s="1"/>
  <c r="P52" i="4"/>
  <c r="T52" i="4"/>
  <c r="Y52" i="4"/>
  <c r="J53" i="4"/>
  <c r="K53" i="4"/>
  <c r="Q53" i="4" s="1"/>
  <c r="P53" i="4"/>
  <c r="T53" i="4"/>
  <c r="Y53" i="4"/>
  <c r="J54" i="4"/>
  <c r="K54" i="4" s="1"/>
  <c r="P54" i="4"/>
  <c r="T54" i="4"/>
  <c r="Y54" i="4"/>
  <c r="J55" i="4"/>
  <c r="K55" i="4"/>
  <c r="P55" i="4"/>
  <c r="T55" i="4"/>
  <c r="Y55" i="4"/>
  <c r="J56" i="4"/>
  <c r="K56" i="4" s="1"/>
  <c r="P56" i="4"/>
  <c r="T56" i="4"/>
  <c r="Y56" i="4"/>
  <c r="J57" i="4"/>
  <c r="K57" i="4"/>
  <c r="P57" i="4"/>
  <c r="T57" i="4"/>
  <c r="Y57" i="4"/>
  <c r="J58" i="4"/>
  <c r="K58" i="4" s="1"/>
  <c r="Q58" i="4" s="1"/>
  <c r="P58" i="4"/>
  <c r="T58" i="4"/>
  <c r="Y58" i="4"/>
  <c r="J59" i="4"/>
  <c r="K59" i="4" s="1"/>
  <c r="P59" i="4"/>
  <c r="T59" i="4"/>
  <c r="Y59" i="4"/>
  <c r="J60" i="4"/>
  <c r="K60" i="4"/>
  <c r="P60" i="4"/>
  <c r="T60" i="4"/>
  <c r="Y60" i="4"/>
  <c r="J61" i="4"/>
  <c r="K61" i="4" s="1"/>
  <c r="Q61" i="4" s="1"/>
  <c r="P61" i="4"/>
  <c r="T61" i="4"/>
  <c r="Y61" i="4"/>
  <c r="J62" i="4"/>
  <c r="K62" i="4" s="1"/>
  <c r="Q62" i="4" s="1"/>
  <c r="P62" i="4"/>
  <c r="T62" i="4"/>
  <c r="Y62" i="4"/>
  <c r="D63" i="4"/>
  <c r="E63" i="4"/>
  <c r="F63" i="4"/>
  <c r="G63" i="4"/>
  <c r="H63" i="4"/>
  <c r="I63" i="4"/>
  <c r="L63" i="4"/>
  <c r="M63" i="4"/>
  <c r="N63" i="4"/>
  <c r="O63" i="4"/>
  <c r="R63" i="4"/>
  <c r="S63" i="4"/>
  <c r="U63" i="4"/>
  <c r="V63" i="4"/>
  <c r="W63" i="4"/>
  <c r="X63" i="4"/>
  <c r="J64" i="4"/>
  <c r="K64" i="4" s="1"/>
  <c r="P64" i="4"/>
  <c r="T64" i="4"/>
  <c r="Y64" i="4"/>
  <c r="J65" i="4"/>
  <c r="K65" i="4" s="1"/>
  <c r="Q65" i="4" s="1"/>
  <c r="P65" i="4"/>
  <c r="T65" i="4"/>
  <c r="Y65" i="4"/>
  <c r="J66" i="4"/>
  <c r="K66" i="4" s="1"/>
  <c r="P66" i="4"/>
  <c r="T66" i="4"/>
  <c r="Y66" i="4"/>
  <c r="J67" i="4"/>
  <c r="K67" i="4"/>
  <c r="P67" i="4"/>
  <c r="T67" i="4"/>
  <c r="Y67" i="4"/>
  <c r="J68" i="4"/>
  <c r="K68" i="4" s="1"/>
  <c r="P68" i="4"/>
  <c r="T68" i="4"/>
  <c r="Y68" i="4"/>
  <c r="J69" i="4"/>
  <c r="K69" i="4"/>
  <c r="P69" i="4"/>
  <c r="Q69" i="4" s="1"/>
  <c r="T69" i="4"/>
  <c r="Y69" i="4"/>
  <c r="J70" i="4"/>
  <c r="K70" i="4" s="1"/>
  <c r="P70" i="4"/>
  <c r="T70" i="4"/>
  <c r="Y70" i="4"/>
  <c r="J71" i="4"/>
  <c r="K71" i="4"/>
  <c r="Q71" i="4" s="1"/>
  <c r="P71" i="4"/>
  <c r="T71" i="4"/>
  <c r="Y71" i="4"/>
  <c r="J72" i="4"/>
  <c r="K72" i="4" s="1"/>
  <c r="Q72" i="4" s="1"/>
  <c r="P72" i="4"/>
  <c r="T72" i="4"/>
  <c r="Y72" i="4"/>
  <c r="J73" i="4"/>
  <c r="K73" i="4" s="1"/>
  <c r="P73" i="4"/>
  <c r="T73" i="4"/>
  <c r="Y73" i="4"/>
  <c r="J74" i="4"/>
  <c r="K74" i="4" s="1"/>
  <c r="Q74" i="4" s="1"/>
  <c r="P74" i="4"/>
  <c r="T74" i="4"/>
  <c r="Y74" i="4"/>
  <c r="J75" i="4"/>
  <c r="K75" i="4"/>
  <c r="P75" i="4"/>
  <c r="T75" i="4"/>
  <c r="Y75" i="4"/>
  <c r="J76" i="4"/>
  <c r="K76" i="4" s="1"/>
  <c r="P76" i="4"/>
  <c r="T76" i="4"/>
  <c r="Y76" i="4"/>
  <c r="J77" i="4"/>
  <c r="K77" i="4" s="1"/>
  <c r="Q77" i="4" s="1"/>
  <c r="P77" i="4"/>
  <c r="T77" i="4"/>
  <c r="Y77" i="4"/>
  <c r="J78" i="4"/>
  <c r="K78" i="4" s="1"/>
  <c r="P78" i="4"/>
  <c r="T78" i="4"/>
  <c r="Y78" i="4"/>
  <c r="J79" i="4"/>
  <c r="K79" i="4" s="1"/>
  <c r="Q79" i="4" s="1"/>
  <c r="P79" i="4"/>
  <c r="T79" i="4"/>
  <c r="Y79" i="4"/>
  <c r="J80" i="4"/>
  <c r="K80" i="4" s="1"/>
  <c r="P80" i="4"/>
  <c r="T80" i="4"/>
  <c r="Y80" i="4"/>
  <c r="J81" i="4"/>
  <c r="K81" i="4" s="1"/>
  <c r="P81" i="4"/>
  <c r="T81" i="4"/>
  <c r="Y81" i="4"/>
  <c r="J82" i="4"/>
  <c r="K82" i="4" s="1"/>
  <c r="Q82" i="4" s="1"/>
  <c r="P82" i="4"/>
  <c r="T82" i="4"/>
  <c r="Y82" i="4"/>
  <c r="J83" i="4"/>
  <c r="K83" i="4"/>
  <c r="P83" i="4"/>
  <c r="T83" i="4"/>
  <c r="Y83" i="4"/>
  <c r="Z83" i="4"/>
  <c r="J84" i="4"/>
  <c r="K84" i="4" s="1"/>
  <c r="Q84" i="4" s="1"/>
  <c r="P84" i="4"/>
  <c r="T84" i="4"/>
  <c r="Y84" i="4"/>
  <c r="J85" i="4"/>
  <c r="K85" i="4" s="1"/>
  <c r="Q85" i="4" s="1"/>
  <c r="P85" i="4"/>
  <c r="T85" i="4"/>
  <c r="Y85" i="4"/>
  <c r="J86" i="4"/>
  <c r="K86" i="4" s="1"/>
  <c r="P86" i="4"/>
  <c r="T86" i="4"/>
  <c r="Y86" i="4"/>
  <c r="J87" i="4"/>
  <c r="K87" i="4" s="1"/>
  <c r="P87" i="4"/>
  <c r="T87" i="4"/>
  <c r="Y87" i="4"/>
  <c r="J88" i="4"/>
  <c r="K88" i="4" s="1"/>
  <c r="P88" i="4"/>
  <c r="T88" i="4"/>
  <c r="Y88" i="4"/>
  <c r="J89" i="4"/>
  <c r="K89" i="4" s="1"/>
  <c r="Q89" i="4" s="1"/>
  <c r="P89" i="4"/>
  <c r="T89" i="4"/>
  <c r="Y89" i="4"/>
  <c r="J90" i="4"/>
  <c r="K90" i="4" s="1"/>
  <c r="P90" i="4"/>
  <c r="T90" i="4"/>
  <c r="Y90" i="4"/>
  <c r="J91" i="4"/>
  <c r="K91" i="4"/>
  <c r="P91" i="4"/>
  <c r="T91" i="4"/>
  <c r="Y91" i="4"/>
  <c r="J92" i="4"/>
  <c r="K92" i="4" s="1"/>
  <c r="P92" i="4"/>
  <c r="T92" i="4"/>
  <c r="Y92" i="4"/>
  <c r="J93" i="4"/>
  <c r="K93" i="4" s="1"/>
  <c r="P93" i="4"/>
  <c r="T93" i="4"/>
  <c r="Y93" i="4"/>
  <c r="J94" i="4"/>
  <c r="K94" i="4"/>
  <c r="P94" i="4"/>
  <c r="T94" i="4"/>
  <c r="Y94" i="4"/>
  <c r="D95" i="4"/>
  <c r="E95" i="4"/>
  <c r="F95" i="4"/>
  <c r="G95" i="4"/>
  <c r="H95" i="4"/>
  <c r="I95" i="4"/>
  <c r="J95" i="4" s="1"/>
  <c r="L95" i="4"/>
  <c r="M95" i="4"/>
  <c r="N95" i="4"/>
  <c r="O95" i="4"/>
  <c r="R95" i="4"/>
  <c r="S95" i="4"/>
  <c r="U95" i="4"/>
  <c r="V95" i="4"/>
  <c r="W95" i="4"/>
  <c r="X95" i="4"/>
  <c r="J96" i="4"/>
  <c r="K96" i="4" s="1"/>
  <c r="P96" i="4"/>
  <c r="T96" i="4"/>
  <c r="Y96" i="4"/>
  <c r="J97" i="4"/>
  <c r="K97" i="4" s="1"/>
  <c r="P97" i="4"/>
  <c r="T97" i="4"/>
  <c r="Y97" i="4"/>
  <c r="J98" i="4"/>
  <c r="K98" i="4" s="1"/>
  <c r="P98" i="4"/>
  <c r="T98" i="4"/>
  <c r="Y98" i="4"/>
  <c r="J99" i="4"/>
  <c r="K99" i="4"/>
  <c r="Q99" i="4" s="1"/>
  <c r="P99" i="4"/>
  <c r="T99" i="4"/>
  <c r="Y99" i="4"/>
  <c r="J100" i="4"/>
  <c r="K100" i="4" s="1"/>
  <c r="P100" i="4"/>
  <c r="T100" i="4"/>
  <c r="Y100" i="4"/>
  <c r="J101" i="4"/>
  <c r="K101" i="4" s="1"/>
  <c r="Q101" i="4" s="1"/>
  <c r="P101" i="4"/>
  <c r="T101" i="4"/>
  <c r="Y101" i="4"/>
  <c r="J102" i="4"/>
  <c r="K102" i="4" s="1"/>
  <c r="P102" i="4"/>
  <c r="T102" i="4"/>
  <c r="Y102" i="4"/>
  <c r="J103" i="4"/>
  <c r="K103" i="4" s="1"/>
  <c r="P103" i="4"/>
  <c r="T103" i="4"/>
  <c r="Y103" i="4"/>
  <c r="J104" i="4"/>
  <c r="K104" i="4" s="1"/>
  <c r="P104" i="4"/>
  <c r="T104" i="4"/>
  <c r="Y104" i="4"/>
  <c r="J105" i="4"/>
  <c r="K105" i="4" s="1"/>
  <c r="P105" i="4"/>
  <c r="T105" i="4"/>
  <c r="Y105" i="4"/>
  <c r="J106" i="4"/>
  <c r="K106" i="4" s="1"/>
  <c r="P106" i="4"/>
  <c r="T106" i="4"/>
  <c r="Y106" i="4"/>
  <c r="D107" i="4"/>
  <c r="E107" i="4"/>
  <c r="F107" i="4"/>
  <c r="G107" i="4"/>
  <c r="H107" i="4"/>
  <c r="I107" i="4"/>
  <c r="L107" i="4"/>
  <c r="M107" i="4"/>
  <c r="N107" i="4"/>
  <c r="O107" i="4"/>
  <c r="R107" i="4"/>
  <c r="S107" i="4"/>
  <c r="U107" i="4"/>
  <c r="V107" i="4"/>
  <c r="W107" i="4"/>
  <c r="X107" i="4"/>
  <c r="J108" i="4"/>
  <c r="P108" i="4"/>
  <c r="T108" i="4"/>
  <c r="Y108" i="4"/>
  <c r="J109" i="4"/>
  <c r="K109" i="4" s="1"/>
  <c r="P109" i="4"/>
  <c r="T109" i="4"/>
  <c r="Y109" i="4"/>
  <c r="J110" i="4"/>
  <c r="K110" i="4" s="1"/>
  <c r="Q110" i="4" s="1"/>
  <c r="P110" i="4"/>
  <c r="T110" i="4"/>
  <c r="Y110" i="4"/>
  <c r="J111" i="4"/>
  <c r="K111" i="4" s="1"/>
  <c r="P111" i="4"/>
  <c r="T111" i="4"/>
  <c r="Y111" i="4"/>
  <c r="J112" i="4"/>
  <c r="K112" i="4" s="1"/>
  <c r="P112" i="4"/>
  <c r="T112" i="4"/>
  <c r="Y112" i="4"/>
  <c r="J113" i="4"/>
  <c r="K113" i="4" s="1"/>
  <c r="P113" i="4"/>
  <c r="T113" i="4"/>
  <c r="Y113" i="4"/>
  <c r="D114" i="4"/>
  <c r="E114" i="4"/>
  <c r="F114" i="4"/>
  <c r="G114" i="4"/>
  <c r="H114" i="4"/>
  <c r="I114" i="4"/>
  <c r="L114" i="4"/>
  <c r="M114" i="4"/>
  <c r="N114" i="4"/>
  <c r="O114" i="4"/>
  <c r="R114" i="4"/>
  <c r="S114" i="4"/>
  <c r="U114" i="4"/>
  <c r="V114" i="4"/>
  <c r="W114" i="4"/>
  <c r="X114" i="4"/>
  <c r="J115" i="4"/>
  <c r="K115" i="4" s="1"/>
  <c r="P115" i="4"/>
  <c r="T115" i="4"/>
  <c r="Y115" i="4"/>
  <c r="J116" i="4"/>
  <c r="K116" i="4" s="1"/>
  <c r="P116" i="4"/>
  <c r="T116" i="4"/>
  <c r="Y116" i="4"/>
  <c r="J117" i="4"/>
  <c r="K117" i="4" s="1"/>
  <c r="P117" i="4"/>
  <c r="T117" i="4"/>
  <c r="Y117" i="4"/>
  <c r="J118" i="4"/>
  <c r="K118" i="4" s="1"/>
  <c r="P118" i="4"/>
  <c r="T118" i="4"/>
  <c r="Y118" i="4"/>
  <c r="J119" i="4"/>
  <c r="K119" i="4" s="1"/>
  <c r="P119" i="4"/>
  <c r="T119" i="4"/>
  <c r="Y119" i="4"/>
  <c r="J120" i="4"/>
  <c r="K120" i="4" s="1"/>
  <c r="P120" i="4"/>
  <c r="T120" i="4"/>
  <c r="Y120" i="4"/>
  <c r="D121" i="4"/>
  <c r="E121" i="4"/>
  <c r="F121" i="4"/>
  <c r="G121" i="4"/>
  <c r="H121" i="4"/>
  <c r="I121" i="4"/>
  <c r="L121" i="4"/>
  <c r="M121" i="4"/>
  <c r="N121" i="4"/>
  <c r="O121" i="4"/>
  <c r="R121" i="4"/>
  <c r="S121" i="4"/>
  <c r="U121" i="4"/>
  <c r="V121" i="4"/>
  <c r="W121" i="4"/>
  <c r="X121" i="4"/>
  <c r="J122" i="4"/>
  <c r="P122" i="4"/>
  <c r="T122" i="4"/>
  <c r="Y122" i="4"/>
  <c r="J123" i="4"/>
  <c r="K123" i="4"/>
  <c r="P123" i="4"/>
  <c r="T123" i="4"/>
  <c r="Y123" i="4"/>
  <c r="J124" i="4"/>
  <c r="K124" i="4" s="1"/>
  <c r="P124" i="4"/>
  <c r="T124" i="4"/>
  <c r="Y124" i="4"/>
  <c r="J125" i="4"/>
  <c r="K125" i="4" s="1"/>
  <c r="P125" i="4"/>
  <c r="T125" i="4"/>
  <c r="Y125" i="4"/>
  <c r="J126" i="4"/>
  <c r="K126" i="4" s="1"/>
  <c r="P126" i="4"/>
  <c r="T126" i="4"/>
  <c r="Y126" i="4"/>
  <c r="J127" i="4"/>
  <c r="K127" i="4" s="1"/>
  <c r="P127" i="4"/>
  <c r="T127" i="4"/>
  <c r="Y127" i="4"/>
  <c r="J128" i="4"/>
  <c r="K128" i="4" s="1"/>
  <c r="P128" i="4"/>
  <c r="T128" i="4"/>
  <c r="Y128" i="4"/>
  <c r="J129" i="4"/>
  <c r="K129" i="4" s="1"/>
  <c r="P129" i="4"/>
  <c r="T129" i="4"/>
  <c r="Y129" i="4"/>
  <c r="J130" i="4"/>
  <c r="K130" i="4" s="1"/>
  <c r="P130" i="4"/>
  <c r="T130" i="4"/>
  <c r="Y130" i="4"/>
  <c r="J131" i="4"/>
  <c r="K131" i="4"/>
  <c r="Q131" i="4" s="1"/>
  <c r="P131" i="4"/>
  <c r="T131" i="4"/>
  <c r="Y131" i="4"/>
  <c r="J132" i="4"/>
  <c r="K132" i="4" s="1"/>
  <c r="P132" i="4"/>
  <c r="T132" i="4"/>
  <c r="Y132" i="4"/>
  <c r="J133" i="4"/>
  <c r="K133" i="4" s="1"/>
  <c r="P133" i="4"/>
  <c r="T133" i="4"/>
  <c r="Y133" i="4"/>
  <c r="J134" i="4"/>
  <c r="K134" i="4" s="1"/>
  <c r="P134" i="4"/>
  <c r="T134" i="4"/>
  <c r="Y134" i="4"/>
  <c r="J135" i="4"/>
  <c r="K135" i="4" s="1"/>
  <c r="Q135" i="4" s="1"/>
  <c r="P135" i="4"/>
  <c r="T135" i="4"/>
  <c r="Y135" i="4"/>
  <c r="J136" i="4"/>
  <c r="K136" i="4" s="1"/>
  <c r="Q136" i="4" s="1"/>
  <c r="P136" i="4"/>
  <c r="T136" i="4"/>
  <c r="Y136" i="4"/>
  <c r="J137" i="4"/>
  <c r="K137" i="4" s="1"/>
  <c r="P137" i="4"/>
  <c r="T137" i="4"/>
  <c r="Y137" i="4"/>
  <c r="J138" i="4"/>
  <c r="K138" i="4" s="1"/>
  <c r="P138" i="4"/>
  <c r="T138" i="4"/>
  <c r="Y138" i="4"/>
  <c r="J139" i="4"/>
  <c r="K139" i="4" s="1"/>
  <c r="Q139" i="4" s="1"/>
  <c r="P139" i="4"/>
  <c r="T139" i="4"/>
  <c r="Y139" i="4"/>
  <c r="J140" i="4"/>
  <c r="K140" i="4" s="1"/>
  <c r="P140" i="4"/>
  <c r="T140" i="4"/>
  <c r="Y140" i="4"/>
  <c r="J141" i="4"/>
  <c r="K141" i="4" s="1"/>
  <c r="P141" i="4"/>
  <c r="T141" i="4"/>
  <c r="Y141" i="4"/>
  <c r="J142" i="4"/>
  <c r="K142" i="4"/>
  <c r="P142" i="4"/>
  <c r="T142" i="4"/>
  <c r="Y142" i="4"/>
  <c r="J143" i="4"/>
  <c r="K143" i="4" s="1"/>
  <c r="P143" i="4"/>
  <c r="T143" i="4"/>
  <c r="Y143" i="4"/>
  <c r="J144" i="4"/>
  <c r="K144" i="4" s="1"/>
  <c r="P144" i="4"/>
  <c r="T144" i="4"/>
  <c r="Y144" i="4"/>
  <c r="J145" i="4"/>
  <c r="K145" i="4" s="1"/>
  <c r="P145" i="4"/>
  <c r="T145" i="4"/>
  <c r="Y145" i="4"/>
  <c r="D146" i="4"/>
  <c r="E146" i="4"/>
  <c r="F146" i="4"/>
  <c r="G146" i="4"/>
  <c r="H146" i="4"/>
  <c r="I146" i="4"/>
  <c r="L146" i="4"/>
  <c r="M146" i="4"/>
  <c r="N146" i="4"/>
  <c r="O146" i="4"/>
  <c r="R146" i="4"/>
  <c r="S146" i="4"/>
  <c r="U146" i="4"/>
  <c r="V146" i="4"/>
  <c r="W146" i="4"/>
  <c r="X146" i="4"/>
  <c r="J147" i="4"/>
  <c r="K147" i="4"/>
  <c r="P147" i="4"/>
  <c r="T147" i="4"/>
  <c r="Y147" i="4"/>
  <c r="J148" i="4"/>
  <c r="K148" i="4" s="1"/>
  <c r="P148" i="4"/>
  <c r="T148" i="4"/>
  <c r="Y148" i="4"/>
  <c r="J149" i="4"/>
  <c r="K149" i="4" s="1"/>
  <c r="P149" i="4"/>
  <c r="T149" i="4"/>
  <c r="Y149" i="4"/>
  <c r="J150" i="4"/>
  <c r="K150" i="4"/>
  <c r="P150" i="4"/>
  <c r="T150" i="4"/>
  <c r="Y150" i="4"/>
  <c r="J151" i="4"/>
  <c r="K151" i="4" s="1"/>
  <c r="Q151" i="4" s="1"/>
  <c r="P151" i="4"/>
  <c r="T151" i="4"/>
  <c r="Y151" i="4"/>
  <c r="J152" i="4"/>
  <c r="K152" i="4" s="1"/>
  <c r="P152" i="4"/>
  <c r="T152" i="4"/>
  <c r="Y152" i="4"/>
  <c r="J153" i="4"/>
  <c r="K153" i="4" s="1"/>
  <c r="Q153" i="4" s="1"/>
  <c r="P153" i="4"/>
  <c r="T153" i="4"/>
  <c r="Y153" i="4"/>
  <c r="J154" i="4"/>
  <c r="K154" i="4" s="1"/>
  <c r="P154" i="4"/>
  <c r="T154" i="4"/>
  <c r="Y154" i="4"/>
  <c r="J155" i="4"/>
  <c r="K155" i="4" s="1"/>
  <c r="Q155" i="4" s="1"/>
  <c r="P155" i="4"/>
  <c r="T155" i="4"/>
  <c r="Y155" i="4"/>
  <c r="J156" i="4"/>
  <c r="K156" i="4" s="1"/>
  <c r="Q156" i="4" s="1"/>
  <c r="P156" i="4"/>
  <c r="T156" i="4"/>
  <c r="Y156" i="4"/>
  <c r="J157" i="4"/>
  <c r="K157" i="4" s="1"/>
  <c r="Q157" i="4" s="1"/>
  <c r="P157" i="4"/>
  <c r="T157" i="4"/>
  <c r="Y157" i="4"/>
  <c r="J158" i="4"/>
  <c r="K158" i="4" s="1"/>
  <c r="Q158" i="4" s="1"/>
  <c r="P158" i="4"/>
  <c r="T158" i="4"/>
  <c r="Y158" i="4"/>
  <c r="J159" i="4"/>
  <c r="K159" i="4" s="1"/>
  <c r="P159" i="4"/>
  <c r="T159" i="4"/>
  <c r="Y159" i="4"/>
  <c r="J160" i="4"/>
  <c r="K160" i="4" s="1"/>
  <c r="Q160" i="4" s="1"/>
  <c r="P160" i="4"/>
  <c r="T160" i="4"/>
  <c r="Y160" i="4"/>
  <c r="J161" i="4"/>
  <c r="K161" i="4" s="1"/>
  <c r="P161" i="4"/>
  <c r="T161" i="4"/>
  <c r="Y161" i="4"/>
  <c r="J162" i="4"/>
  <c r="K162" i="4" s="1"/>
  <c r="Q162" i="4" s="1"/>
  <c r="P162" i="4"/>
  <c r="T162" i="4"/>
  <c r="Y162" i="4"/>
  <c r="J163" i="4"/>
  <c r="K163" i="4" s="1"/>
  <c r="Q163" i="4" s="1"/>
  <c r="P163" i="4"/>
  <c r="T163" i="4"/>
  <c r="Y163" i="4"/>
  <c r="J164" i="4"/>
  <c r="K164" i="4" s="1"/>
  <c r="P164" i="4"/>
  <c r="T164" i="4"/>
  <c r="Y164" i="4"/>
  <c r="J165" i="4"/>
  <c r="K165" i="4" s="1"/>
  <c r="P165" i="4"/>
  <c r="T165" i="4"/>
  <c r="Y165" i="4"/>
  <c r="J166" i="4"/>
  <c r="K166" i="4"/>
  <c r="P166" i="4"/>
  <c r="T166" i="4"/>
  <c r="Y166" i="4"/>
  <c r="J167" i="4"/>
  <c r="K167" i="4" s="1"/>
  <c r="P167" i="4"/>
  <c r="T167" i="4"/>
  <c r="Y167" i="4"/>
  <c r="J168" i="4"/>
  <c r="K168" i="4" s="1"/>
  <c r="P168" i="4"/>
  <c r="T168" i="4"/>
  <c r="Y168" i="4"/>
  <c r="J169" i="4"/>
  <c r="K169" i="4" s="1"/>
  <c r="P169" i="4"/>
  <c r="T169" i="4"/>
  <c r="Y169" i="4"/>
  <c r="J170" i="4"/>
  <c r="K170" i="4" s="1"/>
  <c r="P170" i="4"/>
  <c r="T170" i="4"/>
  <c r="Y170" i="4"/>
  <c r="J171" i="4"/>
  <c r="K171" i="4"/>
  <c r="Q171" i="4" s="1"/>
  <c r="P171" i="4"/>
  <c r="T171" i="4"/>
  <c r="Y171" i="4"/>
  <c r="D172" i="4"/>
  <c r="E172" i="4"/>
  <c r="F172" i="4"/>
  <c r="G172" i="4"/>
  <c r="H172" i="4"/>
  <c r="I172" i="4"/>
  <c r="L172" i="4"/>
  <c r="M172" i="4"/>
  <c r="N172" i="4"/>
  <c r="O172" i="4"/>
  <c r="R172" i="4"/>
  <c r="S172" i="4"/>
  <c r="U172" i="4"/>
  <c r="V172" i="4"/>
  <c r="W172" i="4"/>
  <c r="X172" i="4"/>
  <c r="J173" i="4"/>
  <c r="K173" i="4" s="1"/>
  <c r="P173" i="4"/>
  <c r="T173" i="4"/>
  <c r="Y173" i="4"/>
  <c r="J174" i="4"/>
  <c r="K174" i="4" s="1"/>
  <c r="P174" i="4"/>
  <c r="T174" i="4"/>
  <c r="Y174" i="4"/>
  <c r="J175" i="4"/>
  <c r="K175" i="4" s="1"/>
  <c r="P175" i="4"/>
  <c r="T175" i="4"/>
  <c r="Y175" i="4"/>
  <c r="J176" i="4"/>
  <c r="K176" i="4" s="1"/>
  <c r="P176" i="4"/>
  <c r="T176" i="4"/>
  <c r="Y176" i="4"/>
  <c r="J177" i="4"/>
  <c r="K177" i="4" s="1"/>
  <c r="P177" i="4"/>
  <c r="T177" i="4"/>
  <c r="Y177" i="4"/>
  <c r="J178" i="4"/>
  <c r="K178" i="4" s="1"/>
  <c r="P178" i="4"/>
  <c r="T178" i="4"/>
  <c r="Y178" i="4"/>
  <c r="D179" i="4"/>
  <c r="E179" i="4"/>
  <c r="F179" i="4"/>
  <c r="G179" i="4"/>
  <c r="H179" i="4"/>
  <c r="I179" i="4"/>
  <c r="L179" i="4"/>
  <c r="M179" i="4"/>
  <c r="N179" i="4"/>
  <c r="O179" i="4"/>
  <c r="R179" i="4"/>
  <c r="S179" i="4"/>
  <c r="U179" i="4"/>
  <c r="V179" i="4"/>
  <c r="W179" i="4"/>
  <c r="X179" i="4"/>
  <c r="X183" i="4" s="1"/>
  <c r="J180" i="4"/>
  <c r="P180" i="4"/>
  <c r="T180" i="4"/>
  <c r="Y180" i="4"/>
  <c r="J181" i="4"/>
  <c r="K181" i="4" s="1"/>
  <c r="Q181" i="4" s="1"/>
  <c r="P181" i="4"/>
  <c r="T181" i="4"/>
  <c r="Y181" i="4"/>
  <c r="J182" i="4"/>
  <c r="K182" i="4"/>
  <c r="P182" i="4"/>
  <c r="T182" i="4"/>
  <c r="Y182" i="4"/>
  <c r="Y191" i="4"/>
  <c r="Y114" i="4" l="1"/>
  <c r="Q147" i="4"/>
  <c r="Q52" i="4"/>
  <c r="Q123" i="4"/>
  <c r="G183" i="4"/>
  <c r="T179" i="4"/>
  <c r="Q128" i="4"/>
  <c r="Q124" i="4"/>
  <c r="Q30" i="4"/>
  <c r="Q26" i="4"/>
  <c r="Q97" i="4"/>
  <c r="S183" i="4"/>
  <c r="Q115" i="4"/>
  <c r="Q68" i="4"/>
  <c r="Q56" i="4"/>
  <c r="Q55" i="4"/>
  <c r="Q174" i="4"/>
  <c r="Q138" i="4"/>
  <c r="Q134" i="4"/>
  <c r="Q109" i="4"/>
  <c r="Q104" i="4"/>
  <c r="Q81" i="4"/>
  <c r="Q166" i="4"/>
  <c r="Q170" i="4"/>
  <c r="Q118" i="4"/>
  <c r="Q169" i="4"/>
  <c r="Q130" i="4"/>
  <c r="Q182" i="4"/>
  <c r="Q91" i="4"/>
  <c r="Q66" i="4"/>
  <c r="Q126" i="4"/>
  <c r="Q145" i="4"/>
  <c r="Q141" i="4"/>
  <c r="Q133" i="4"/>
  <c r="Q103" i="4"/>
  <c r="Q80" i="4"/>
  <c r="Q5" i="4"/>
  <c r="Q25" i="4"/>
  <c r="Q168" i="4"/>
  <c r="Q149" i="4"/>
  <c r="Q125" i="4"/>
  <c r="Q83" i="4"/>
  <c r="Q76" i="4"/>
  <c r="Q31" i="4"/>
  <c r="Q23" i="4"/>
  <c r="Q144" i="4"/>
  <c r="Q120" i="4"/>
  <c r="Q19" i="4"/>
  <c r="Q8" i="4"/>
  <c r="J146" i="4"/>
  <c r="Q142" i="4"/>
  <c r="Y121" i="4"/>
  <c r="T114" i="4"/>
  <c r="Q111" i="4"/>
  <c r="P95" i="4"/>
  <c r="Q87" i="4"/>
  <c r="T63" i="4"/>
  <c r="Q54" i="4"/>
  <c r="Q44" i="4"/>
  <c r="Q11" i="4"/>
  <c r="Y2" i="4"/>
  <c r="Y179" i="4"/>
  <c r="Y183" i="4" s="1"/>
  <c r="Y190" i="4" s="1"/>
  <c r="Q154" i="4"/>
  <c r="T121" i="4"/>
  <c r="Q119" i="4"/>
  <c r="Q106" i="4"/>
  <c r="Q102" i="4"/>
  <c r="Q94" i="4"/>
  <c r="Q60" i="4"/>
  <c r="Q57" i="4"/>
  <c r="Q40" i="4"/>
  <c r="Q18" i="4"/>
  <c r="Q7" i="4"/>
  <c r="Y63" i="4"/>
  <c r="Q177" i="4"/>
  <c r="D183" i="4"/>
  <c r="Q150" i="4"/>
  <c r="L183" i="4"/>
  <c r="Q161" i="4"/>
  <c r="Q127" i="4"/>
  <c r="P114" i="4"/>
  <c r="Q67" i="4"/>
  <c r="Q47" i="4"/>
  <c r="Q29" i="4"/>
  <c r="P63" i="4"/>
  <c r="J63" i="4"/>
  <c r="J2" i="4"/>
  <c r="Q165" i="4"/>
  <c r="Q164" i="4"/>
  <c r="J114" i="4"/>
  <c r="Q98" i="4"/>
  <c r="Q90" i="4"/>
  <c r="Q86" i="4"/>
  <c r="Q70" i="4"/>
  <c r="Q43" i="4"/>
  <c r="Q32" i="4"/>
  <c r="Q10" i="4"/>
  <c r="Q105" i="4"/>
  <c r="Q59" i="4"/>
  <c r="Q39" i="4"/>
  <c r="Q21" i="4"/>
  <c r="Q17" i="4"/>
  <c r="Y107" i="4"/>
  <c r="Q93" i="4"/>
  <c r="Q73" i="4"/>
  <c r="Q28" i="4"/>
  <c r="H183" i="4"/>
  <c r="Q137" i="4"/>
  <c r="Q24" i="4"/>
  <c r="Q175" i="4"/>
  <c r="N183" i="4"/>
  <c r="P121" i="4"/>
  <c r="Q113" i="4"/>
  <c r="M183" i="4"/>
  <c r="M190" i="4" s="1"/>
  <c r="Q140" i="4"/>
  <c r="J121" i="4"/>
  <c r="Y95" i="4"/>
  <c r="Q20" i="4"/>
  <c r="F183" i="4"/>
  <c r="E183" i="4"/>
  <c r="W183" i="4"/>
  <c r="T172" i="4"/>
  <c r="Q159" i="4"/>
  <c r="Q148" i="4"/>
  <c r="Q129" i="4"/>
  <c r="Q117" i="4"/>
  <c r="Q100" i="4"/>
  <c r="T95" i="4"/>
  <c r="Q92" i="4"/>
  <c r="Q75" i="4"/>
  <c r="Q27" i="4"/>
  <c r="Q16" i="4"/>
  <c r="J179" i="4"/>
  <c r="V183" i="4"/>
  <c r="P172" i="4"/>
  <c r="Y146" i="4"/>
  <c r="T107" i="4"/>
  <c r="Q176" i="4"/>
  <c r="P179" i="4"/>
  <c r="U183" i="4"/>
  <c r="Q178" i="4"/>
  <c r="T146" i="4"/>
  <c r="Q143" i="4"/>
  <c r="Q132" i="4"/>
  <c r="Q112" i="4"/>
  <c r="P107" i="4"/>
  <c r="Q88" i="4"/>
  <c r="Q78" i="4"/>
  <c r="Q45" i="4"/>
  <c r="Q12" i="4"/>
  <c r="Q167" i="4"/>
  <c r="Q152" i="4"/>
  <c r="J107" i="4"/>
  <c r="R183" i="4"/>
  <c r="Y172" i="4"/>
  <c r="P146" i="4"/>
  <c r="I183" i="4"/>
  <c r="Q51" i="4"/>
  <c r="Q15" i="4"/>
  <c r="Z189" i="4"/>
  <c r="Q116" i="4"/>
  <c r="K114" i="4"/>
  <c r="K146" i="4"/>
  <c r="K172" i="4"/>
  <c r="Q173" i="4"/>
  <c r="K63" i="4"/>
  <c r="O183" i="4"/>
  <c r="P2" i="4"/>
  <c r="Z191" i="4"/>
  <c r="K95" i="4"/>
  <c r="Q96" i="4"/>
  <c r="J172" i="4"/>
  <c r="K122" i="4"/>
  <c r="K180" i="4"/>
  <c r="K108" i="4"/>
  <c r="T49" i="4"/>
  <c r="T2" i="4" s="1"/>
  <c r="P49" i="4"/>
  <c r="Q49" i="4" s="1"/>
  <c r="Q64" i="4"/>
  <c r="K3" i="4"/>
  <c r="Q114" i="4" l="1"/>
  <c r="Q95" i="4"/>
  <c r="J183" i="4"/>
  <c r="K183" i="4" s="1"/>
  <c r="Y194" i="4" s="1"/>
  <c r="Q146" i="4"/>
  <c r="Q172" i="4"/>
  <c r="T183" i="4"/>
  <c r="T190" i="4" s="1"/>
  <c r="P183" i="4"/>
  <c r="Q63" i="4"/>
  <c r="K107" i="4"/>
  <c r="Q108" i="4"/>
  <c r="Q107" i="4" s="1"/>
  <c r="K179" i="4"/>
  <c r="Q180" i="4"/>
  <c r="Q179" i="4" s="1"/>
  <c r="Q122" i="4"/>
  <c r="Q121" i="4" s="1"/>
  <c r="K121" i="4"/>
  <c r="K2" i="4"/>
  <c r="Q3" i="4"/>
  <c r="Q2" i="4" s="1"/>
  <c r="Q183" i="4" l="1"/>
  <c r="Q190" i="4" s="1"/>
</calcChain>
</file>

<file path=xl/comments1.xml><?xml version="1.0" encoding="utf-8"?>
<comments xmlns="http://schemas.openxmlformats.org/spreadsheetml/2006/main">
  <authors>
    <author>lmoreira</author>
  </authors>
  <commentList>
    <comment ref="M51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PORQUE SALDO DE 1,00</t>
        </r>
      </text>
    </comment>
    <comment ref="M56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SALDO PARA CERTIFICAR ARRASTRE</t>
        </r>
      </text>
    </comment>
    <comment ref="Y56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SALDO PARA DEVENGAR CTAS POR PAGAR</t>
        </r>
      </text>
    </comment>
    <comment ref="T101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448 y 1070</t>
        </r>
      </text>
    </comment>
    <comment ref="T147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lmoreira:
ACTUALIZACION DE COMPROMISO NRO, 40</t>
        </r>
      </text>
    </comment>
    <comment ref="T148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ACTUALIZACION DE COMPROMISO NRO, 107 Partida TELECOMUNICACIONES</t>
        </r>
      </text>
    </comment>
    <comment ref="T149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COMPROMISOS 230 Y 241</t>
        </r>
      </text>
    </comment>
    <comment ref="T154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COMPROMISOS 55, 44, 171 Y 188</t>
        </r>
      </text>
    </comment>
    <comment ref="T155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 238</t>
        </r>
      </text>
    </comment>
    <comment ref="T159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 239</t>
        </r>
      </text>
    </comment>
    <comment ref="T160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ACTUALIZACION DE COMPROMISO NRO, 107 Partida TELECOMUNICACIONES</t>
        </r>
      </text>
    </comment>
    <comment ref="T161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 235</t>
        </r>
      </text>
    </comment>
    <comment ref="T162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COMPROMISOS 55, 44, 171 Y 188</t>
        </r>
      </text>
    </comment>
    <comment ref="T163" authorId="0">
      <text>
        <r>
          <rPr>
            <b/>
            <sz val="9"/>
            <color indexed="81"/>
            <rFont val="Tahoma"/>
            <family val="2"/>
          </rPr>
          <t>lmoreira:</t>
        </r>
        <r>
          <rPr>
            <sz val="9"/>
            <color indexed="81"/>
            <rFont val="Tahoma"/>
            <family val="2"/>
          </rPr>
          <t xml:space="preserve">
COMPROMISOS 55, 44, 171 Y 188</t>
        </r>
      </text>
    </comment>
  </commentList>
</comments>
</file>

<file path=xl/sharedStrings.xml><?xml version="1.0" encoding="utf-8"?>
<sst xmlns="http://schemas.openxmlformats.org/spreadsheetml/2006/main" count="400" uniqueCount="342">
  <si>
    <t>Código partida</t>
  </si>
  <si>
    <t>Descripción</t>
  </si>
  <si>
    <t>Inicial</t>
  </si>
  <si>
    <t>Reforma</t>
  </si>
  <si>
    <t>Devengado</t>
  </si>
  <si>
    <t>Devengado acumulado</t>
  </si>
  <si>
    <t>Saldo por devengar</t>
  </si>
  <si>
    <t>TOTALES</t>
  </si>
  <si>
    <t>SUPLEMENTO</t>
  </si>
  <si>
    <t xml:space="preserve">Reducción </t>
  </si>
  <si>
    <t>Traspaso</t>
  </si>
  <si>
    <t>Total de Liquidación</t>
  </si>
  <si>
    <t xml:space="preserve"> </t>
  </si>
  <si>
    <t>CONSULTORIA ASESORIA E INVESTIGACIONES ESPECIALIZADA</t>
  </si>
  <si>
    <t>2023.03.03.0001.340.730601.007.13.01.000.0.000</t>
  </si>
  <si>
    <t>HONORARIOS POR CONTRATOS CIVILES DE SERVICIOS</t>
  </si>
  <si>
    <t>2023.03.02.0001.340.730606.000.13.01.000.0.000</t>
  </si>
  <si>
    <t>ESTUDIO Y DISEÑO DE PROYECTOS</t>
  </si>
  <si>
    <t>2023.03.01.0001.340.730605.000.13.01.000.0.000</t>
  </si>
  <si>
    <t>340 INVESTIGACIONES ESTUDIOS Y SERVICIOS ESPECIALIZADOS</t>
  </si>
  <si>
    <t>ARRENDAMIENTO Y LICENCIAS DE USO DE PAQUETES INFORMATICOS</t>
  </si>
  <si>
    <t>2023.04.03.0001.330.730702.000.13.01.000.0.000</t>
  </si>
  <si>
    <t>SERVICIOS TÉCNICOS ESPECIALIZADOS (ALIANZA SERVIPOR)</t>
  </si>
  <si>
    <t>2023.04.06.0001.330.730607.001.13.01.000.0.000</t>
  </si>
  <si>
    <t>SERVICIOS TÉCNICOS ESPECIALIZADOS</t>
  </si>
  <si>
    <t>2023.04.04.0001.330.730607.000.13.01.000.0.000</t>
  </si>
  <si>
    <t>EDICION IMPRESIÓN DE PRODUCCION PUBLICACIONES SUSCRIPCIONES FOTOS</t>
  </si>
  <si>
    <t>2023.04.05.0001.330.730204.000.13.01.000.0.000</t>
  </si>
  <si>
    <t>EDICIÓN IMPRESIÓN REPRODUCCIÓN PUBLICACIONES SUSCRIPCIONES</t>
  </si>
  <si>
    <t>2023.04.02.0001.330.730204.000.13.01.000.0.000</t>
  </si>
  <si>
    <t>2023.04.01.0001.330.730204.000.13.01.000.0.000</t>
  </si>
  <si>
    <t>330 GESTIÓN DE MATRICULACIÓN VEHICULAR</t>
  </si>
  <si>
    <t>PARTES Y REPUESTOS</t>
  </si>
  <si>
    <t>2023.01.20.0001.320.840111.000.13.01.000.0.000</t>
  </si>
  <si>
    <t>VEHICULOS (BIENES DE LARGA DURACIÓN)</t>
  </si>
  <si>
    <t>2023.01.04.0001.320.840105.000.13.01.000.0.000</t>
  </si>
  <si>
    <t>2023.01.03.0001.320.840105.000.13.01.000.0.000</t>
  </si>
  <si>
    <t>REPUESTOS Y ACCESORIOS</t>
  </si>
  <si>
    <t>2023.01.17.0001.320.730813.000.13.01.000.0.000</t>
  </si>
  <si>
    <t>GR 78</t>
  </si>
  <si>
    <t>ACCESORIOS E INSUMOS QUIMICOS Y ORGANICOS</t>
  </si>
  <si>
    <t>2023.01.15.0001.320.730819.000.13.01.000.0.000</t>
  </si>
  <si>
    <t>DISPOSITIVOS DE SEGURIDAD</t>
  </si>
  <si>
    <t>2023.01.13.0001.320.730811.004.13.01.000.0.000</t>
  </si>
  <si>
    <t>MATERIALES DE IMPRESIÓN FOTOGRAFÍA REPRODUCCIÓN Y PUBLICACIONES</t>
  </si>
  <si>
    <t>2023.01.12.0001.320.730807.000.13.01.000.0.000</t>
  </si>
  <si>
    <t>DISPOSITIVOS MEDICOS DE USO GENERAL</t>
  </si>
  <si>
    <t>2023.01.07.0001.320.730826.000.13.01.000.0.000</t>
  </si>
  <si>
    <t>LUBRICANTES</t>
  </si>
  <si>
    <t>2023.01.05.0001.320.730803.000.13.01.000.0.000</t>
  </si>
  <si>
    <t>2023.01.01.0001.320.730813.000.13.01.000.0.000</t>
  </si>
  <si>
    <t>SERVICIOS TÉCNICOS ESPECIALIZADOS (ALIANZA SEVIPOR)</t>
  </si>
  <si>
    <t>2023.01.24.0001.320.730607.001.13.01.000.0.000</t>
  </si>
  <si>
    <t>MAQUINARIAS Y EQUIPOS (ARRENDAMIENTO) ALQUILER DE EQUIPOS HAND HELD IMPRESORAS TÉRMICAS BODY CAM</t>
  </si>
  <si>
    <t>2023.01.21.0001.320.730504.000.13.01.000.0.000</t>
  </si>
  <si>
    <t>MAQUINARIAS Y EQUIPOS (ARRENDAMIENTO)</t>
  </si>
  <si>
    <t>2023.01.09.0001.320.730504.000.13.01.000.0.000</t>
  </si>
  <si>
    <t>MAQUINARIAS Y EQUIPOS (INSTALACION MANTENIMIENTO Y REPARACIONES)</t>
  </si>
  <si>
    <t>2023.01.23.0001.320.730404.000.13.01.000.0.000</t>
  </si>
  <si>
    <t>INFRAESTRUCTURA</t>
  </si>
  <si>
    <t>2023.01.22.0001.320.730417.000.13.01.000.0.000</t>
  </si>
  <si>
    <t>MAQUINARIAS Y EQUIPOS (INSTALACIONES MANTENIMIENTO Y REPARACIONES)</t>
  </si>
  <si>
    <t>2023.01.16.0001.320.730404.000.13.01.000.0.000</t>
  </si>
  <si>
    <t>2023.01.14.0001.320.730404.000.13.01.000.0.000</t>
  </si>
  <si>
    <t>VEHICULOS (INSTALACION Y MANTENIMIENTO)</t>
  </si>
  <si>
    <t>2023.01.02.0001.320.730405.000.13.01.000.0.000</t>
  </si>
  <si>
    <t>COMBUSTIBLE</t>
  </si>
  <si>
    <t>2023.02.10.0001.320.730255.000.13.01.000.0.000</t>
  </si>
  <si>
    <t>2023.01.18.0001.320.730204.000.13.01.000.0.000</t>
  </si>
  <si>
    <t>2023.01.11.0001.320.730204.000.13.01.000.0.000</t>
  </si>
  <si>
    <t>2023.01.10.0001.320.730204.000.13.01.000.0.000</t>
  </si>
  <si>
    <t>COMBUSTIBLES</t>
  </si>
  <si>
    <t>2023.01.06.0001.320.730255.000.13.01.000.0.000</t>
  </si>
  <si>
    <t>TELECOMUNICACIONES</t>
  </si>
  <si>
    <t>2023.01.08.0001.320.730105.000.13.01.000.0.000</t>
  </si>
  <si>
    <t>RASTREO MONITOREO Y SEGUIMIENTO</t>
  </si>
  <si>
    <t>2023.01.19.0001.320.530246.000.13.01.000.0.000</t>
  </si>
  <si>
    <t>320 DIRECCIÓN DE CONTROL OPERATIVO Y FISCALIZACIÓN DE TRÁNSITO</t>
  </si>
  <si>
    <t>OBRAS PUBLICAS DE TRANSPORTE Y VÍAS</t>
  </si>
  <si>
    <t>2023.02.15.0001.310.750105.000.13.01.000.0.000</t>
  </si>
  <si>
    <t>OBRAS PUBLICAS DE TRANSPORTES Y VIAS</t>
  </si>
  <si>
    <t>2023.02.11.0001.310.750105.000.13.01.000.0.000</t>
  </si>
  <si>
    <t>MAQUINARIAS Y EQUIPOS (NO DEPRECIABLES)</t>
  </si>
  <si>
    <t>2023.02.25.0001.310.731404.000.13.01.000.0.000</t>
  </si>
  <si>
    <t>HERRAMIENTAS MENORES NO DEPRECIABLES</t>
  </si>
  <si>
    <t>2023.02.24.0001.310.731406.000.13.01.000.0.000</t>
  </si>
  <si>
    <t>2023.02.23.0001.310.730813.000.13.01.000.0.000</t>
  </si>
  <si>
    <t>INSUMOS MATERIALES Y SUMINISTROS PARA SEMAFORIZACIÓN</t>
  </si>
  <si>
    <t>2023.02.21.0001.310.730811.005.13.01.000.0.000</t>
  </si>
  <si>
    <t>INSUMOS MATERIALES Y SUMINISTROS PARA CONSTRUCCIÓN ELECTRICIDAD PLOMERÍA CARPINTERÍA SEÑALIZACIÓN VIAL NAVEGACIÓN CONTRA INCENDIOS Y PLACAS</t>
  </si>
  <si>
    <t>2023.02.20.0001.310.730811.007.13.01.000.0.000</t>
  </si>
  <si>
    <t>SERVICIOS PARA SEÑALIZACIÓN VIAL DISPOSITIVOS DE SEGURIDAD VIAL Y/O SEMAFORIZACIÓN</t>
  </si>
  <si>
    <t>2023.02.13.0001.310.730811.006.13.01.000.0.000</t>
  </si>
  <si>
    <t>MATERIALES DIDÁCTICOS</t>
  </si>
  <si>
    <t>2023.02.12.0001.310.730812.000.13.01.000.0.000</t>
  </si>
  <si>
    <t>SEÑALIZACIÓN HORIZONTAL (ARRASTRE)</t>
  </si>
  <si>
    <t>2023.02.08.0001.310.730811.008.13.01.000.0.000</t>
  </si>
  <si>
    <t>2023.02.07.0001.310.730813.000.13.01.000.0.000</t>
  </si>
  <si>
    <t>SEÑALIZACION HORIZONTAL (SERVICIO)</t>
  </si>
  <si>
    <t>2023.02.06.0001.310.730811.000.13.01.000.0.000</t>
  </si>
  <si>
    <t>SEÑALIZACION HORIZONTAL (ADQUISICIÓN)</t>
  </si>
  <si>
    <t>2023.02.05.0001.310.730811.000.13.01.000.0.000</t>
  </si>
  <si>
    <t>DISPOSITIVOS DE SEGURIDAD VIAL</t>
  </si>
  <si>
    <t>2023.02.04.0001.310.730811.003..000.0.000</t>
  </si>
  <si>
    <t>SEÑALIZACION VERTICAL</t>
  </si>
  <si>
    <t>2023.02.03.0001.310.730811.002.13.01.000.0.000</t>
  </si>
  <si>
    <t>FISCALIZACION E INSPECCIONES TECNICAS</t>
  </si>
  <si>
    <t>2023.02.16.0001.310.730604.000.13.01.000.0.000</t>
  </si>
  <si>
    <t>HONARARIOS PARA CONTRATO CIVILES DE SERVICIOS</t>
  </si>
  <si>
    <t>2023.02.14.0001.310.730606.000.13.01.000.0.000</t>
  </si>
  <si>
    <t>FISCALIZACIÓN E INSPECCIONES TECNICAS (ARRASTRE)</t>
  </si>
  <si>
    <t>2023.02.09.0001.310.730604.001.13.01.000.0.000</t>
  </si>
  <si>
    <t>2023.02.22.0001.310.730404.000.13.01.000.0.000</t>
  </si>
  <si>
    <t>2023.02.19.0001.310.730404.000.13.01.000.0.000</t>
  </si>
  <si>
    <t>2023.02.18.0001.310.730404.000.13.01.000.0.000</t>
  </si>
  <si>
    <t>2023.02.17.0001.310.730255.000.13.01.000.0.000</t>
  </si>
  <si>
    <t>EVENTOS PUBLICOS PROMOCIONALES</t>
  </si>
  <si>
    <t>2023.02.02.0001.310.730249.000.13.01.000.0.000</t>
  </si>
  <si>
    <t>2023.02.01.0001.310.730204.000.13.01.000.0.000</t>
  </si>
  <si>
    <t>310 DIRECCIÓN TÉCNICA DE GESTIÓN DE MOVILIDAD</t>
  </si>
  <si>
    <t>DE CUENTAS POR PAGAR</t>
  </si>
  <si>
    <t>2023.07.04.0001.160.970101.000.13.01.000.0.000</t>
  </si>
  <si>
    <t>AL SECTOR PUBLICO FINANCIERO (PRESTAMO BDE CAPITAL INTERSECCIONES SEMAFORICAS)</t>
  </si>
  <si>
    <t>2023.07.06.0001.160.960201.000.13.01.000.0.000</t>
  </si>
  <si>
    <t>AL SECTOR PUBLICO FINANCIERO (PRESTAMO EDIFICIO CAPITAL)</t>
  </si>
  <si>
    <t>2023.07.03.0001.160.960201.000.13.01.000.0.000</t>
  </si>
  <si>
    <t>A CUENTAS O FONDOS ESPECIALES</t>
  </si>
  <si>
    <t>2023.07.02.0001.160.580108.000.13.01.000.0.000</t>
  </si>
  <si>
    <t>SECTOR PUBLICO FINANCIERO (PRESTAMO BDE INTERESES INTERSECCIONES SEMAFORICAS)</t>
  </si>
  <si>
    <t>2023.07.05.0001.160.560201.030.13.01.000.0.000</t>
  </si>
  <si>
    <t>SECTOR PUBLICO FINANCIERO (PRESTAMO EDIFICIO INTERES)</t>
  </si>
  <si>
    <t>2023.07.01.0001.160.560201.000.13.01.000.0.000</t>
  </si>
  <si>
    <t>160 GASTOS COMUNES DE LA ENTIDAD</t>
  </si>
  <si>
    <t>EQUIPOS SISTEMAS Y PAQUETES INFORMATICOS</t>
  </si>
  <si>
    <t>2023.05.04.0001.140.840107.000.13.01.000.0.000</t>
  </si>
  <si>
    <t>SERVICIOS Y DERECHOS EN PRODUCCION Y PROGRAMACION DE RADIO TELEVISION Y PRODUCCION DE VIDEOS</t>
  </si>
  <si>
    <t>2023.05.06.0001.140.730222.000.13.01.000.0.000</t>
  </si>
  <si>
    <t>2023.05.03.0001.140.730249.000.13.01.000.0.000</t>
  </si>
  <si>
    <t>DIFUSION INFORMACION Y PUBLICIDAD</t>
  </si>
  <si>
    <t>2023.05.01.0001.140.730207.000.13.01.000.0.000</t>
  </si>
  <si>
    <t>DIFUSION INFIORMACION Y PUBLICIDADES (ARRASTRE)</t>
  </si>
  <si>
    <t>2023.05.05.0001.140.530207.000.13.01.000.0.000</t>
  </si>
  <si>
    <t>2023.05.02.0001.140.530204.000.13.01.000.0.000</t>
  </si>
  <si>
    <t>140 COMUNICACION SOCIAL</t>
  </si>
  <si>
    <t>2023.10.11.0001.130.840107.000.13.01.000.0.000</t>
  </si>
  <si>
    <t>EQUIPOS SISTEMAS Y PAQUETES INFORMATICOS (ARRASTRE)</t>
  </si>
  <si>
    <t>2023.10.09.0001.130.840107.000.13.01.000.0.000</t>
  </si>
  <si>
    <t>2023.10.10.0001.130.531407.000.13.01.000.0.000</t>
  </si>
  <si>
    <t>2023.10.06.0001.130.530813.000.13.01.000.0.000</t>
  </si>
  <si>
    <t>ARENDAMIENTO Y LICENCIA DE USO DE PAQUETES INFORMATICOS (ARRASTRE)</t>
  </si>
  <si>
    <t>2023.10.08.0001.130.530702.000.13.01.000.0.000</t>
  </si>
  <si>
    <t>MANTENIMIENTO Y REPARACION DE EQUIPOS Y SISTEMAS INFORMÁTICOS</t>
  </si>
  <si>
    <t>2023.10.07.0001.130.530704.000.13.01.000.0.000</t>
  </si>
  <si>
    <t>ARRENDAMIENTO Y LINCENCIA DE USO DE PAQUETES INFORMATICOS</t>
  </si>
  <si>
    <t>2023.10.05.0001.130.530702.000.13.01.000.0.000</t>
  </si>
  <si>
    <t>DESARROLLO ACTUALIZACION ASISTENCIA TECNICA Y SPORTE DE SISTEMAS INFORMATICOS</t>
  </si>
  <si>
    <t>2023.10.04.0001.130.530701.000.13.01.000.0.000</t>
  </si>
  <si>
    <t>2023.10.03.0001.130.530105.000.13.01.000.0.000</t>
  </si>
  <si>
    <t>2023.10.02.0001.130.530105.000.13.01.000.0.000</t>
  </si>
  <si>
    <t>2023.10.01.0001.130.530105.000.13.01.000.0.000</t>
  </si>
  <si>
    <t>130 DESARROLLO INFORMATICO</t>
  </si>
  <si>
    <t>OBLIGACIONES DE EJERCICIOS ANTERIORES POR EGRESOS DE PERSONAL</t>
  </si>
  <si>
    <t>2023.09.09.0001.120.990101.000.13.01.000.0.000</t>
  </si>
  <si>
    <t>VESTUARIO LENCERÍA Y PRENDAS DE PROTECCIÓN UNIFORMES CARPAS</t>
  </si>
  <si>
    <t>2023.09.12.0001.120.730802.000.13.01.000.0.000</t>
  </si>
  <si>
    <t>2023.09.11.0001.120.730802.000.13.01.000.0.000</t>
  </si>
  <si>
    <t>CAPACITACIÓN A SERVIDORES PUBLICOS</t>
  </si>
  <si>
    <t>2023.09.10.0001.120.730612.000.13.01.000.0.000</t>
  </si>
  <si>
    <t>INDEMNIZACIONES LABORALES</t>
  </si>
  <si>
    <t>2023.09.08.0001.120.710711.000.13.01.000.0.000</t>
  </si>
  <si>
    <t>COMPENSACION POR VACACIONES NO GOZADAS</t>
  </si>
  <si>
    <t>2023.09.07.0001.120.710707.000.13.01.000.0.000</t>
  </si>
  <si>
    <t>FONDOS DE RESERVA</t>
  </si>
  <si>
    <t>2023.09.06.0001.120.710602.000.13.01.000.0.000</t>
  </si>
  <si>
    <t>APORTE PATRONAL</t>
  </si>
  <si>
    <t>2023.09.05.0001.120.710601.000.13.01.000.0.000</t>
  </si>
  <si>
    <t>SERVICIOS PERSONALES POR CONTRATO</t>
  </si>
  <si>
    <t>2023.09.04.0001.120.710510.000.13.01.000.0.000</t>
  </si>
  <si>
    <t>DECIMO CUARTO SUELDO</t>
  </si>
  <si>
    <t>2023.09.03.0001.120.710204.000.13.01.000.0.000</t>
  </si>
  <si>
    <t>DECIMO TERCER SUELDO</t>
  </si>
  <si>
    <t>2023.09.01.0001.120.710203.000.13.01.000.0.000</t>
  </si>
  <si>
    <t>FALTAN</t>
  </si>
  <si>
    <t>REMUNERACIONES UNIFICADAS</t>
  </si>
  <si>
    <t>2023.09.02.0001.120.710105.000.13.01.000.0.000</t>
  </si>
  <si>
    <t>2023.08.17.0001.120.530819.000.13.01.000.0.000</t>
  </si>
  <si>
    <t>MEDICAMENTOS</t>
  </si>
  <si>
    <t>2023.08.16.0001.120.530809.000.13.01.000.0.000</t>
  </si>
  <si>
    <t>VESTUARIO LENCERÍA Y PRENDADS DE PROTECCIÓN UNIFORMES CARPAS, (ARRASTRE)</t>
  </si>
  <si>
    <t>2023.08.14.0001.120.530802.000.13.01.000.0.000</t>
  </si>
  <si>
    <t>2023.08.13.0001.120.530802.000.13.01.000.0.000</t>
  </si>
  <si>
    <t>CONSULTORIA ASESORIA E INVESTIGACION ESPECIALIZADA</t>
  </si>
  <si>
    <t>2023.08.19.0001.120.530601.000.13.01.000.0.000</t>
  </si>
  <si>
    <t>2023.08.18.0001.120.530606.000.13.01.000.0.000</t>
  </si>
  <si>
    <t>INVESTIGACIONES PROFESIONALES Y ANÁLISIS DE LABORATORIO</t>
  </si>
  <si>
    <t>2023.08.15.0001.120.530609.000.13.01.000.0.000</t>
  </si>
  <si>
    <t>CAPACITACIÓN A SERVIDORES PÊBLICOS</t>
  </si>
  <si>
    <t>2023.08.12.0001.120.530612.000.13.01.000.0.000</t>
  </si>
  <si>
    <t>2023.08.11.0001.120.510711.000.13.01.000.0.000</t>
  </si>
  <si>
    <t>2023.08.10.0001.120.510707.000.13.01.000.0.000</t>
  </si>
  <si>
    <t>2023.08.05.0001.120.510601.000.13.01.000.0.000</t>
  </si>
  <si>
    <t>FONDO DE RESERVA</t>
  </si>
  <si>
    <t>2023.08.04.0001.120.510602.000.13.01.000.0.000</t>
  </si>
  <si>
    <t>ENCARGOS</t>
  </si>
  <si>
    <t>2023.08.09.0001.120.510513.000.13.01.000.0.000</t>
  </si>
  <si>
    <t>2023.08.08.0001.120.510510.000.13.01.000.0.000</t>
  </si>
  <si>
    <t>HORAS EXTRAORDINARIAS Y SUPLEMENTARIAS</t>
  </si>
  <si>
    <t>2023.08.07.0001.120.510509.000.13.01.000.0.000</t>
  </si>
  <si>
    <t>SUBROGACIÓN</t>
  </si>
  <si>
    <t>2023.08.06.0001.120.510512.000.13.01.000.0.000</t>
  </si>
  <si>
    <t>DÉCIMO CUARTO SUELDO</t>
  </si>
  <si>
    <t>2023.08.03.0001.120.510204.000.13.01.000.0.000</t>
  </si>
  <si>
    <t>DÉCIMO TERCER SUELDO</t>
  </si>
  <si>
    <t>2023.08.02.0001.120.510203.000.13.01.000.0.000</t>
  </si>
  <si>
    <t>2023.08.01.0001.120.510105.000.13.01.000.0.000</t>
  </si>
  <si>
    <t>120 DESARROLLO INSTITUCIONAL Y HUMANO</t>
  </si>
  <si>
    <t>EDIFICIOS LOCALES RESIDENCIA (ARRASTRE)</t>
  </si>
  <si>
    <t>2023.06.54.0001.110.840202.000.13.01.000.0.000</t>
  </si>
  <si>
    <t>VEHICULOS (BIENES DE LARGA DURACION)</t>
  </si>
  <si>
    <t>2023.06.60.0001.110.840105.000.13.01.000.0.000</t>
  </si>
  <si>
    <t>MOBILIARIO</t>
  </si>
  <si>
    <t>2023.06.42.0001.110.840103.000.13.01.000.0.000</t>
  </si>
  <si>
    <t>MAQUINARIAS Y EQUIPOS</t>
  </si>
  <si>
    <t>2023.06.41.0001.110.840104.000.13.01.000.0.000</t>
  </si>
  <si>
    <t>EDIFICIOS LOCALES RESIDENCIAS CASILLEROS JUDICIALES (ARRENDAM)</t>
  </si>
  <si>
    <t>2023.06.47.0001.110.730502.000.13.01.000.0.000</t>
  </si>
  <si>
    <t>SERVICIO DE ALQUILER DE ESPACIO FISICO// EDIFICIOS LOCALES RESIDENCIAS CASILLEROS JUDICIALES (ARRENDAM)</t>
  </si>
  <si>
    <t>2023.06.46.0001.110.730502.000.13.01.000.0.000</t>
  </si>
  <si>
    <t>DIETAS</t>
  </si>
  <si>
    <t>2023.06.40.0001.110.570301.000.13.01.000.0.000</t>
  </si>
  <si>
    <t>SEGUROS (ARRASTRE)</t>
  </si>
  <si>
    <t>2023.06.52.0001.110.570201.000.13.01.000.0.000</t>
  </si>
  <si>
    <t>DEVOLUCIONES</t>
  </si>
  <si>
    <t>2023.06.39.0001.110.570219.000.13.01.000.0.000</t>
  </si>
  <si>
    <t>COSTAS JUDICIALES TRAMITES NOTARIALES Y LEGALIZACIÓN DE DOCUMENTOS Y ARREGLOS EXTRAJUDICIALES</t>
  </si>
  <si>
    <t>2023.06.38.0001.110.570206.000.13.01.000.0.000</t>
  </si>
  <si>
    <t>COMISONES BANCARIAS</t>
  </si>
  <si>
    <t>2023.06.37.0001.110.570203.000.13.01.000.0.000</t>
  </si>
  <si>
    <t>SEGUROS</t>
  </si>
  <si>
    <t>2023.06.36.0001.110.570201.000.13.01.000.0.000</t>
  </si>
  <si>
    <t>CONTRIBUCIONES ESPECIALES Y DE MEJORA</t>
  </si>
  <si>
    <t>2023.06.35.0001.110.570104.000.13.01.000.0.000</t>
  </si>
  <si>
    <t>TASAS GENERALES IMPUESTOS CONTRIBUCIONES PERMISOS LICENCIAS Y PATENTES</t>
  </si>
  <si>
    <t>2023.06.34.0001.110.570102.000.13.01.000.0.000</t>
  </si>
  <si>
    <t>COMISIONES Y OTROS CARGOS</t>
  </si>
  <si>
    <t>2023.06.33.0001.110.560206.000.13.01.000.0.000</t>
  </si>
  <si>
    <t>2023.06.32.0001.110.531411.000.13.01.000.0.000</t>
  </si>
  <si>
    <t>2023.06.31.0001.110.531403.000.13.01.000.0.000</t>
  </si>
  <si>
    <t>HERRAMIENTAS Y EQUIPOS MENORES</t>
  </si>
  <si>
    <t>2023.06.30.0001.110.531406.000.13.01.000.0.000</t>
  </si>
  <si>
    <t>2023.06.29.0001.110.531404.000.13.01.000.0.000</t>
  </si>
  <si>
    <t>2023.06.59.0001.110.530819.000.13.01.000.0.000</t>
  </si>
  <si>
    <t>ALIMENTOS Y BEBIDAS (ARRASTRE)</t>
  </si>
  <si>
    <t>2023.06.55.0001.110.530801.000.13.01.000.0.000</t>
  </si>
  <si>
    <t>MATERIALES DE OFICINA (ARRASTRE)</t>
  </si>
  <si>
    <t>2023.06.53.0001.110.530804.000.13.01.000.0.000</t>
  </si>
  <si>
    <t>REPUESTOS Y ACCESORIOS (ARRASTRE)</t>
  </si>
  <si>
    <t>2023.06.50.0001.110.530813.000.13.01.000.0.000</t>
  </si>
  <si>
    <t>LUBRICANTES (ARRASTRE)</t>
  </si>
  <si>
    <t>2023.06.43.0001.110.530803.001.13.01.000.0.000</t>
  </si>
  <si>
    <t>MENAJE Y ACCESORIOS DESCARTABLES</t>
  </si>
  <si>
    <t>2023.06.28.0001.110.530820.000.13.01.000.0.000</t>
  </si>
  <si>
    <t>2023.06.27.0001.110.530813.000.13.01.000.0.000</t>
  </si>
  <si>
    <t>MATERIALES DE CONSTRUCCION ELECTRICOS PLOMERIA Y CARPINTERIA Y SEÑALIZACIÓN VIAL</t>
  </si>
  <si>
    <t>2023.06.26.0001.110.530811.000.13.01.000.0.000</t>
  </si>
  <si>
    <t>MATERIALES DE ASEO</t>
  </si>
  <si>
    <t>2023.06.25.0001.110.530805.000.13.01.000.0.000</t>
  </si>
  <si>
    <t>MATERIALES DE OFICINA</t>
  </si>
  <si>
    <t>2023.06.23.0001.110.530804.000.13.01.000.0.000</t>
  </si>
  <si>
    <t>ALIMENTOS Y BEBIDAS</t>
  </si>
  <si>
    <t>2023.06.22.0001.110.530801.000.13.01.000.0.000</t>
  </si>
  <si>
    <t>SERVICIOS TÉCNICOS ESPECIALIZADOS (SERVICIO ESPECIALIZADO DE COBRANZA Y RECUPERACIÓN DE CARTERA)</t>
  </si>
  <si>
    <t>2023.06.45.0001.110.530607.000.13.01.000.0.000</t>
  </si>
  <si>
    <t>SERVICIO DE AUDITORIA</t>
  </si>
  <si>
    <t>2023.06.21.0001.110.530602.000.13.01.000.0.000</t>
  </si>
  <si>
    <t>CONSULTORÍA ASESORÍA E INVESTIGACIÓN ESPECIALIZADA</t>
  </si>
  <si>
    <t>2023.06.20.0001.110.530601.000.13.01.000.0.000</t>
  </si>
  <si>
    <t>VEHICULOS (ARRENDAMIENTO) (ARRASTRE)</t>
  </si>
  <si>
    <t>2023.06.58.0001.110.530505.000.13.01.000.0.000</t>
  </si>
  <si>
    <t>EDIFICIOS LOCALES Y RESIDENCIAS CASILLEROS JUDICIALES Y BANCARIOS (ARRENDAMIENTOS), (ARRASTRE)</t>
  </si>
  <si>
    <t>2023.06.56.0001.110.530502.000.13.01.000.0.000</t>
  </si>
  <si>
    <t>MAQUINARIA Y EQUIPOS (ARRENDAMIENTOS), (ARRASTRE)</t>
  </si>
  <si>
    <t>2023.06.48.0001.110.530504.000.13.01.000.0.000</t>
  </si>
  <si>
    <t>EDIFICIOS LOCALES Y RESIDENCIAS PARQUEADEROS CASILLEROS JUDICIALES Y BANCARIOS (ARRENDAMIENTO)</t>
  </si>
  <si>
    <t>2023.06.19.0001.110.530502.000.13.01.000.0.000</t>
  </si>
  <si>
    <t>VEHICULOS (ARRENDAMIENTO)</t>
  </si>
  <si>
    <t>2023.06.18.0001.110.530505.000.13.01.000.0.000</t>
  </si>
  <si>
    <t>VEHICULOS (INSTALACION Y MANTENIMIENTO) ARRASTRE</t>
  </si>
  <si>
    <t>2023.06.57.0001.110.530405.000.13.01.000.0.000</t>
  </si>
  <si>
    <t>TERRENOS (MANTENIMIENTO( ARRASTRE)</t>
  </si>
  <si>
    <t>2023.06.51.0001.110.530401.000.13.01.000.0.000</t>
  </si>
  <si>
    <t>EDIFICIOS LOCALES RESIDENCIAS Y CABLEADO ESTRUCTURADO (INSTALACIÒN MANTENIMEINTO Y REPARACIONES), (ARRASTRE)</t>
  </si>
  <si>
    <t>2023.06.49.0001.110.530402.000.13.01.000.0.000</t>
  </si>
  <si>
    <t>2023.06.17.0001.110.530404.000.13.01.000.0.000</t>
  </si>
  <si>
    <t>MOBILIARIOS (INSTALACIONES MANTENIMIENTO Y REPARACIONES)</t>
  </si>
  <si>
    <t>2023.06.16.0001.110.530403.000.13.01.000.0.000</t>
  </si>
  <si>
    <t>EDIFICIOS LOCALES RESIDENCIAS Y CABLEADO ESTRUTURADO (INSTALACIÓN MANTENIMIENTO Y REPARACIONES)</t>
  </si>
  <si>
    <t>2023.06.15.0001.110.530402.000.13.01.000.0.000</t>
  </si>
  <si>
    <t>MANTENIMIENTO DE ÁREAS VERDES Y ARREGLO DE VÍAS INTERNAS</t>
  </si>
  <si>
    <t>2023.06.14.0001.110.530418.000.13.01.000.0.000</t>
  </si>
  <si>
    <t>VIATICOS Y SUBSISTENCIAS AL INTERIOR</t>
  </si>
  <si>
    <t>2023.06.13.0001.110.530303.000.13.01.000.0.000</t>
  </si>
  <si>
    <t>PASAJES AL INTERIOR</t>
  </si>
  <si>
    <t>2023.06.12.0001.110.530301.000.13.01.000.0.000</t>
  </si>
  <si>
    <t>FLETES Y MANIOBRAS</t>
  </si>
  <si>
    <t>2023.06.44.0001.110.530202.000.13.01.000.0.000</t>
  </si>
  <si>
    <t>2023.06.24.0001.110.530204.000.13.01.000.0.000</t>
  </si>
  <si>
    <t>SERVICIOS DE PROVISIÓN DE DISPOSITIVOS ELECTRÓNICOS Y CERTIFICACIÓN PARA REGISTRO DE FIRMAS DIGITALES</t>
  </si>
  <si>
    <t>2023.06.11.0001.110.530228.000.13.01.000.0.000</t>
  </si>
  <si>
    <t>SERVICIOS DE ASEO LAVADO DE VESTIMENTA DE TRABAJO FUMIGACIÓN DESINFECCIÓN LIMPIEZA DE INSTALACIONES MANEJO DE DESECHOS CONTAMINADOS RECUPERACIÓN Y CLASIFICACIÓN DE MATERIALES RECICLABLES,</t>
  </si>
  <si>
    <t>2023.06.10.0001.110.530209.000.13.01.000.0.000</t>
  </si>
  <si>
    <t>SERVICIO DE SEGURIDAD Y VIGILANCIA</t>
  </si>
  <si>
    <t>2023.06.09.0001.110.530208.000.13.01.000.0.000</t>
  </si>
  <si>
    <t>SERVICIO DE ASEOVESTIMENTA DE TRABAJO FUMIGACION DESINFECCION Y LIMPIEZA DE LAS INSTALACIONES DEL SECTOR PUBLICO (ARRASTRE)</t>
  </si>
  <si>
    <t>2023.06.08.0001.110.530209.000.13.01.000.0.000</t>
  </si>
  <si>
    <t>SERVICIO DE SEGURIDAD Y VIGILANCIA (ARRASTRE)</t>
  </si>
  <si>
    <t>2023.06.07.0001.110.530208.000.13.01.000.0.000</t>
  </si>
  <si>
    <t>ALMACENAMIENTO EMBALAJE ENVASE Y RECARGA DE EXTINTORES</t>
  </si>
  <si>
    <t>2023.06.06.0001.110.530203.000.13.01.000.0.000</t>
  </si>
  <si>
    <t>SERVICIO DE CORREO</t>
  </si>
  <si>
    <t>2023.06.05.0001.110.530106.000.13.01.000.0.000</t>
  </si>
  <si>
    <t>2023.06.04.0001.110.530105.000.13.01.000.0.000</t>
  </si>
  <si>
    <t>AGUA POTABLE</t>
  </si>
  <si>
    <t>2023.06.03.0001.110.530101.000.13.01.000.0.000</t>
  </si>
  <si>
    <t>ENERGIA ELECTRICA</t>
  </si>
  <si>
    <t>2023.06.02.0001.110.530104.000.13.01.000.0.000</t>
  </si>
  <si>
    <t>TELECOMUNICACIONES (ARRASTRE)</t>
  </si>
  <si>
    <t>2023.06.01.0001.110.530105.000.13.01.000.0.000</t>
  </si>
  <si>
    <t>110 ADMINISTRATIVO</t>
  </si>
  <si>
    <t>Saldo por pagar</t>
  </si>
  <si>
    <t>Saldo por comprometer</t>
  </si>
  <si>
    <t>Pagado acumulado</t>
  </si>
  <si>
    <t>Pagado</t>
  </si>
  <si>
    <t>Saldo por Devengar</t>
  </si>
  <si>
    <t>Saldo por Comprometer</t>
  </si>
  <si>
    <t>Total Comprometido</t>
  </si>
  <si>
    <t>Comprometido acumulado</t>
  </si>
  <si>
    <t>Comprometido</t>
  </si>
  <si>
    <t>Saldo certificacion</t>
  </si>
  <si>
    <t>Monto certificado</t>
  </si>
  <si>
    <t>Nuevo Codificado</t>
  </si>
  <si>
    <t>Codificado ANTES DE LIQUID.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</si>
</sst>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9BB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43" fontId="0" fillId="0" borderId="0" xfId="1" applyFont="1"/>
    <xf numFmtId="43" fontId="0" fillId="0" borderId="0" xfId="0" applyNumberFormat="1"/>
    <xf numFmtId="43" fontId="16" fillId="33" borderId="11" xfId="1" applyFont="1" applyFill="1" applyBorder="1" applyAlignment="1">
      <alignment horizontal="center" vertical="center" wrapText="1"/>
    </xf>
    <xf numFmtId="43" fontId="0" fillId="0" borderId="11" xfId="1" applyFont="1" applyBorder="1" applyAlignment="1">
      <alignment horizontal="right" wrapText="1"/>
    </xf>
    <xf numFmtId="43" fontId="0" fillId="0" borderId="11" xfId="1" applyFont="1" applyFill="1" applyBorder="1" applyAlignment="1">
      <alignment horizontal="right" wrapText="1"/>
    </xf>
    <xf numFmtId="0" fontId="0" fillId="0" borderId="10" xfId="0" applyFill="1" applyBorder="1" applyAlignment="1">
      <alignment horizontal="left" wrapText="1"/>
    </xf>
    <xf numFmtId="0" fontId="0" fillId="0" borderId="0" xfId="0" applyFill="1"/>
    <xf numFmtId="43" fontId="16" fillId="0" borderId="0" xfId="1" applyFont="1"/>
    <xf numFmtId="43" fontId="16" fillId="0" borderId="0" xfId="0" applyNumberFormat="1" applyFont="1"/>
    <xf numFmtId="43" fontId="19" fillId="0" borderId="11" xfId="1" applyFont="1" applyFill="1" applyBorder="1" applyAlignment="1">
      <alignment horizontal="right" wrapText="1"/>
    </xf>
    <xf numFmtId="0" fontId="19" fillId="0" borderId="10" xfId="0" applyFont="1" applyFill="1" applyBorder="1" applyAlignment="1">
      <alignment horizontal="left" wrapText="1"/>
    </xf>
    <xf numFmtId="9" fontId="16" fillId="0" borderId="0" xfId="43" applyFont="1"/>
    <xf numFmtId="43" fontId="14" fillId="0" borderId="0" xfId="1" applyFont="1"/>
    <xf numFmtId="0" fontId="21" fillId="0" borderId="0" xfId="0" applyFont="1"/>
    <xf numFmtId="43" fontId="21" fillId="0" borderId="0" xfId="0" applyNumberFormat="1" applyFont="1"/>
    <xf numFmtId="43" fontId="22" fillId="35" borderId="10" xfId="1" applyFont="1" applyFill="1" applyBorder="1" applyAlignment="1">
      <alignment horizontal="right" wrapText="1"/>
    </xf>
    <xf numFmtId="43" fontId="21" fillId="0" borderId="10" xfId="1" applyFont="1" applyBorder="1" applyAlignment="1">
      <alignment horizontal="right" wrapText="1"/>
    </xf>
    <xf numFmtId="43" fontId="23" fillId="35" borderId="10" xfId="1" applyFont="1" applyFill="1" applyBorder="1" applyAlignment="1">
      <alignment horizontal="right" wrapText="1"/>
    </xf>
    <xf numFmtId="43" fontId="21" fillId="0" borderId="10" xfId="1" applyFont="1" applyFill="1" applyBorder="1" applyAlignment="1">
      <alignment horizontal="right" wrapText="1"/>
    </xf>
    <xf numFmtId="43" fontId="22" fillId="34" borderId="10" xfId="1" applyFont="1" applyFill="1" applyBorder="1" applyAlignment="1">
      <alignment horizontal="right" wrapText="1"/>
    </xf>
    <xf numFmtId="43" fontId="0" fillId="0" borderId="11" xfId="1" applyFont="1" applyFill="1" applyBorder="1"/>
    <xf numFmtId="43" fontId="0" fillId="0" borderId="12" xfId="1" applyFont="1" applyFill="1" applyBorder="1" applyAlignment="1">
      <alignment horizontal="right" wrapText="1"/>
    </xf>
    <xf numFmtId="43" fontId="0" fillId="0" borderId="10" xfId="1" applyFont="1" applyFill="1" applyBorder="1" applyAlignment="1">
      <alignment horizontal="right" wrapText="1"/>
    </xf>
    <xf numFmtId="43" fontId="0" fillId="36" borderId="10" xfId="1" applyFont="1" applyFill="1" applyBorder="1" applyAlignment="1">
      <alignment horizontal="right" wrapText="1"/>
    </xf>
    <xf numFmtId="43" fontId="0" fillId="0" borderId="11" xfId="1" applyFont="1" applyBorder="1"/>
    <xf numFmtId="43" fontId="0" fillId="0" borderId="12" xfId="1" applyFont="1" applyBorder="1" applyAlignment="1">
      <alignment horizontal="right" wrapText="1"/>
    </xf>
    <xf numFmtId="43" fontId="0" fillId="0" borderId="10" xfId="1" applyFont="1" applyBorder="1" applyAlignment="1">
      <alignment horizontal="right" wrapText="1"/>
    </xf>
    <xf numFmtId="43" fontId="24" fillId="37" borderId="11" xfId="1" applyFont="1" applyFill="1" applyBorder="1" applyAlignment="1">
      <alignment horizontal="right" wrapText="1"/>
    </xf>
    <xf numFmtId="43" fontId="24" fillId="36" borderId="11" xfId="1" applyFont="1" applyFill="1" applyBorder="1" applyAlignment="1">
      <alignment horizontal="right" wrapText="1"/>
    </xf>
    <xf numFmtId="0" fontId="25" fillId="37" borderId="11" xfId="0" applyFont="1" applyFill="1" applyBorder="1" applyAlignment="1">
      <alignment horizontal="left" wrapText="1"/>
    </xf>
    <xf numFmtId="43" fontId="0" fillId="38" borderId="11" xfId="1" applyFont="1" applyFill="1" applyBorder="1"/>
    <xf numFmtId="43" fontId="0" fillId="38" borderId="10" xfId="1" applyFont="1" applyFill="1" applyBorder="1" applyAlignment="1">
      <alignment horizontal="right" wrapText="1"/>
    </xf>
    <xf numFmtId="0" fontId="0" fillId="38" borderId="10" xfId="0" applyFill="1" applyBorder="1" applyAlignment="1">
      <alignment horizontal="left" wrapText="1"/>
    </xf>
    <xf numFmtId="43" fontId="19" fillId="0" borderId="11" xfId="1" applyFont="1" applyFill="1" applyBorder="1"/>
    <xf numFmtId="43" fontId="19" fillId="0" borderId="12" xfId="1" applyFont="1" applyFill="1" applyBorder="1" applyAlignment="1">
      <alignment horizontal="right" wrapText="1"/>
    </xf>
    <xf numFmtId="43" fontId="19" fillId="0" borderId="10" xfId="1" applyFont="1" applyFill="1" applyBorder="1" applyAlignment="1">
      <alignment horizontal="right" wrapText="1"/>
    </xf>
    <xf numFmtId="43" fontId="19" fillId="36" borderId="10" xfId="1" applyFont="1" applyFill="1" applyBorder="1" applyAlignment="1">
      <alignment horizontal="right" wrapText="1"/>
    </xf>
    <xf numFmtId="43" fontId="0" fillId="37" borderId="10" xfId="1" applyFont="1" applyFill="1" applyBorder="1" applyAlignment="1">
      <alignment horizontal="right" wrapText="1"/>
    </xf>
    <xf numFmtId="43" fontId="0" fillId="34" borderId="10" xfId="1" applyFont="1" applyFill="1" applyBorder="1" applyAlignment="1">
      <alignment horizontal="right" wrapText="1"/>
    </xf>
    <xf numFmtId="43" fontId="0" fillId="0" borderId="14" xfId="1" applyFont="1" applyFill="1" applyBorder="1" applyAlignment="1">
      <alignment horizontal="right" wrapText="1"/>
    </xf>
    <xf numFmtId="43" fontId="0" fillId="0" borderId="13" xfId="1" applyFont="1" applyFill="1" applyBorder="1" applyAlignment="1">
      <alignment horizontal="right" wrapText="1"/>
    </xf>
    <xf numFmtId="43" fontId="0" fillId="0" borderId="15" xfId="1" applyFont="1" applyFill="1" applyBorder="1" applyAlignment="1">
      <alignment horizontal="right" wrapText="1"/>
    </xf>
    <xf numFmtId="0" fontId="0" fillId="34" borderId="0" xfId="0" applyFill="1"/>
    <xf numFmtId="43" fontId="16" fillId="34" borderId="0" xfId="0" applyNumberFormat="1" applyFont="1" applyFill="1"/>
    <xf numFmtId="43" fontId="0" fillId="0" borderId="10" xfId="1" applyFont="1" applyFill="1" applyBorder="1" applyAlignment="1">
      <alignment horizontal="center" wrapText="1"/>
    </xf>
    <xf numFmtId="43" fontId="24" fillId="37" borderId="10" xfId="1" applyFont="1" applyFill="1" applyBorder="1" applyAlignment="1">
      <alignment horizontal="right" wrapText="1"/>
    </xf>
    <xf numFmtId="43" fontId="20" fillId="35" borderId="11" xfId="1" applyFont="1" applyFill="1" applyBorder="1" applyAlignment="1">
      <alignment horizontal="center" vertical="center" wrapText="1"/>
    </xf>
    <xf numFmtId="43" fontId="16" fillId="33" borderId="12" xfId="1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43" fontId="20" fillId="35" borderId="10" xfId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reira/Desktop/LIQUIDACI&#211;N%20PRESUPUESTARIA%202023/3.%20ARRA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0">
          <cell r="C10">
            <v>203188.69</v>
          </cell>
        </row>
        <row r="11">
          <cell r="C11">
            <v>0</v>
          </cell>
        </row>
        <row r="12">
          <cell r="C12">
            <v>2753.41</v>
          </cell>
        </row>
        <row r="13">
          <cell r="C13">
            <v>546031.82999999996</v>
          </cell>
        </row>
        <row r="14">
          <cell r="C14">
            <v>92606.099999999991</v>
          </cell>
        </row>
        <row r="15">
          <cell r="C15">
            <v>16122.82</v>
          </cell>
        </row>
        <row r="16">
          <cell r="C16">
            <v>115000</v>
          </cell>
        </row>
        <row r="17">
          <cell r="C17">
            <v>105.75</v>
          </cell>
        </row>
        <row r="18">
          <cell r="C18">
            <v>229311.4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94"/>
  <sheetViews>
    <sheetView showGridLines="0" tabSelected="1" zoomScale="70" zoomScaleNormal="70" workbookViewId="0">
      <pane xSplit="3" ySplit="1" topLeftCell="L148" activePane="bottomRight" state="frozen"/>
      <selection pane="topRight" activeCell="C1" sqref="C1"/>
      <selection pane="bottomLeft" activeCell="A2" sqref="A2"/>
      <selection pane="bottomRight" activeCell="T154" activeCellId="7" sqref="T182 T163 T162 T161 T160 T159 T155 T154"/>
    </sheetView>
  </sheetViews>
  <sheetFormatPr baseColWidth="10" defaultRowHeight="14.4" x14ac:dyDescent="0.3"/>
  <cols>
    <col min="1" max="1" width="20.33203125" customWidth="1"/>
    <col min="2" max="2" width="30" customWidth="1"/>
    <col min="3" max="3" width="44.44140625" customWidth="1"/>
    <col min="4" max="4" width="22.77734375" style="3" bestFit="1" customWidth="1"/>
    <col min="5" max="5" width="19.6640625" style="3" bestFit="1" customWidth="1"/>
    <col min="6" max="6" width="20.21875" style="3" customWidth="1"/>
    <col min="7" max="7" width="17.88671875" style="3" customWidth="1"/>
    <col min="8" max="8" width="20.77734375" style="3" customWidth="1"/>
    <col min="9" max="9" width="21.44140625" style="3" customWidth="1"/>
    <col min="10" max="10" width="16.77734375" style="3" customWidth="1"/>
    <col min="11" max="11" width="24.5546875" style="3" customWidth="1"/>
    <col min="12" max="12" width="18.44140625" style="3" customWidth="1"/>
    <col min="13" max="13" width="18.6640625" style="3" customWidth="1"/>
    <col min="14" max="14" width="14.109375" style="3" hidden="1" customWidth="1"/>
    <col min="15" max="15" width="17.5546875" style="3" customWidth="1"/>
    <col min="16" max="16" width="19.77734375" style="3" customWidth="1"/>
    <col min="17" max="17" width="17.109375" style="3" customWidth="1"/>
    <col min="18" max="18" width="14.109375" style="3" hidden="1" customWidth="1"/>
    <col min="19" max="19" width="19.109375" style="3" customWidth="1"/>
    <col min="20" max="20" width="17.109375" style="3" customWidth="1"/>
    <col min="21" max="21" width="14.109375" style="3" hidden="1" customWidth="1"/>
    <col min="22" max="22" width="18" style="3" customWidth="1"/>
    <col min="23" max="24" width="20.6640625" style="3" hidden="1" customWidth="1"/>
    <col min="25" max="25" width="17.109375" style="3" customWidth="1"/>
    <col min="26" max="26" width="18" customWidth="1"/>
  </cols>
  <sheetData>
    <row r="1" spans="2:25" ht="43.2" customHeight="1" x14ac:dyDescent="0.3">
      <c r="B1" s="1" t="s">
        <v>0</v>
      </c>
      <c r="C1" s="1" t="s">
        <v>1</v>
      </c>
      <c r="D1" s="51" t="s">
        <v>2</v>
      </c>
      <c r="E1" s="51" t="s">
        <v>3</v>
      </c>
      <c r="F1" s="51" t="s">
        <v>341</v>
      </c>
      <c r="G1" s="53" t="s">
        <v>8</v>
      </c>
      <c r="H1" s="55" t="s">
        <v>9</v>
      </c>
      <c r="I1" s="55" t="s">
        <v>10</v>
      </c>
      <c r="J1" s="55" t="s">
        <v>11</v>
      </c>
      <c r="K1" s="55" t="s">
        <v>340</v>
      </c>
      <c r="L1" s="51" t="s">
        <v>339</v>
      </c>
      <c r="M1" s="54" t="s">
        <v>338</v>
      </c>
      <c r="N1" s="51" t="s">
        <v>337</v>
      </c>
      <c r="O1" s="51" t="s">
        <v>336</v>
      </c>
      <c r="P1" s="53" t="s">
        <v>335</v>
      </c>
      <c r="Q1" s="52" t="s">
        <v>334</v>
      </c>
      <c r="R1" s="51" t="s">
        <v>4</v>
      </c>
      <c r="S1" s="51" t="s">
        <v>5</v>
      </c>
      <c r="T1" s="52" t="s">
        <v>333</v>
      </c>
      <c r="U1" s="51" t="s">
        <v>332</v>
      </c>
      <c r="V1" s="51" t="s">
        <v>331</v>
      </c>
      <c r="W1" s="50" t="s">
        <v>330</v>
      </c>
      <c r="X1" s="5" t="s">
        <v>6</v>
      </c>
      <c r="Y1" s="49" t="s">
        <v>329</v>
      </c>
    </row>
    <row r="2" spans="2:25" ht="18" x14ac:dyDescent="0.35">
      <c r="B2" s="32"/>
      <c r="C2" s="32" t="s">
        <v>328</v>
      </c>
      <c r="D2" s="48">
        <v>697214.4</v>
      </c>
      <c r="E2" s="48">
        <v>-29423.48</v>
      </c>
      <c r="F2" s="48">
        <v>667790.92000000004</v>
      </c>
      <c r="G2" s="30">
        <f>SUM(G3:G62)</f>
        <v>0</v>
      </c>
      <c r="H2" s="30">
        <f>SUM(H3:H62)</f>
        <v>-92639.329999999987</v>
      </c>
      <c r="I2" s="30">
        <f>SUM(I3:I62)</f>
        <v>0</v>
      </c>
      <c r="J2" s="30">
        <f>SUM(J3:J62)</f>
        <v>-92639.329999999987</v>
      </c>
      <c r="K2" s="30">
        <f>SUM(K3:K62)</f>
        <v>575151.59</v>
      </c>
      <c r="L2" s="48">
        <v>396866.14</v>
      </c>
      <c r="M2" s="30">
        <f t="shared" ref="M2:Y2" si="0">SUM(M3:M62)</f>
        <v>105.75</v>
      </c>
      <c r="N2" s="30">
        <f t="shared" si="0"/>
        <v>575055.84</v>
      </c>
      <c r="O2" s="30">
        <f t="shared" si="0"/>
        <v>575045.84</v>
      </c>
      <c r="P2" s="30">
        <f t="shared" si="0"/>
        <v>575151.59</v>
      </c>
      <c r="Q2" s="30">
        <f t="shared" si="0"/>
        <v>0</v>
      </c>
      <c r="R2" s="30">
        <f t="shared" si="0"/>
        <v>563980.53</v>
      </c>
      <c r="S2" s="30">
        <f t="shared" si="0"/>
        <v>563980.53</v>
      </c>
      <c r="T2" s="30">
        <f t="shared" si="0"/>
        <v>11065.310000000005</v>
      </c>
      <c r="U2" s="30">
        <f t="shared" si="0"/>
        <v>549584.24</v>
      </c>
      <c r="V2" s="30">
        <f t="shared" si="0"/>
        <v>549584.24</v>
      </c>
      <c r="W2" s="30">
        <f t="shared" si="0"/>
        <v>92745.079999999987</v>
      </c>
      <c r="X2" s="30">
        <f t="shared" si="0"/>
        <v>103810.38999999998</v>
      </c>
      <c r="Y2" s="30">
        <f t="shared" si="0"/>
        <v>14396.290000000003</v>
      </c>
    </row>
    <row r="3" spans="2:25" ht="46.8" customHeight="1" x14ac:dyDescent="0.3">
      <c r="B3" s="35" t="s">
        <v>327</v>
      </c>
      <c r="C3" s="35" t="s">
        <v>326</v>
      </c>
      <c r="D3" s="34">
        <v>2928.6</v>
      </c>
      <c r="E3" s="34">
        <v>-2928.6</v>
      </c>
      <c r="F3" s="34">
        <v>0</v>
      </c>
      <c r="G3" s="34"/>
      <c r="H3" s="34">
        <v>0</v>
      </c>
      <c r="I3" s="34"/>
      <c r="J3" s="34">
        <f t="shared" ref="J3:J34" si="1">SUM(G3:I3)</f>
        <v>0</v>
      </c>
      <c r="K3" s="34">
        <f t="shared" ref="K3:K34" si="2">F3+J3</f>
        <v>0</v>
      </c>
      <c r="L3" s="34">
        <v>0</v>
      </c>
      <c r="M3" s="34">
        <v>0</v>
      </c>
      <c r="N3" s="29">
        <v>0</v>
      </c>
      <c r="O3" s="34">
        <v>0</v>
      </c>
      <c r="P3" s="34">
        <f t="shared" ref="P3:P48" si="3">M3+O3</f>
        <v>0</v>
      </c>
      <c r="Q3" s="26">
        <f t="shared" ref="Q3:Q34" si="4">K3-P3</f>
        <v>0</v>
      </c>
      <c r="R3" s="29">
        <v>0</v>
      </c>
      <c r="S3" s="34">
        <v>0</v>
      </c>
      <c r="T3" s="34">
        <f t="shared" ref="T3:T34" si="5">O3-S3</f>
        <v>0</v>
      </c>
      <c r="U3" s="29">
        <v>0</v>
      </c>
      <c r="V3" s="34">
        <v>0</v>
      </c>
      <c r="W3" s="28">
        <v>0</v>
      </c>
      <c r="X3" s="6">
        <v>0</v>
      </c>
      <c r="Y3" s="33">
        <f t="shared" ref="Y3:Y34" si="6">S3-V3</f>
        <v>0</v>
      </c>
    </row>
    <row r="4" spans="2:25" ht="28.8" x14ac:dyDescent="0.3">
      <c r="B4" s="8" t="s">
        <v>325</v>
      </c>
      <c r="C4" s="8" t="s">
        <v>324</v>
      </c>
      <c r="D4" s="25">
        <v>24500</v>
      </c>
      <c r="E4" s="25">
        <v>0</v>
      </c>
      <c r="F4" s="25">
        <v>24500</v>
      </c>
      <c r="G4" s="25"/>
      <c r="H4" s="25">
        <v>-3552.55</v>
      </c>
      <c r="I4" s="25"/>
      <c r="J4" s="25">
        <f t="shared" si="1"/>
        <v>-3552.55</v>
      </c>
      <c r="K4" s="25">
        <f t="shared" si="2"/>
        <v>20947.45</v>
      </c>
      <c r="L4" s="25">
        <v>20947.45</v>
      </c>
      <c r="M4" s="25">
        <v>0</v>
      </c>
      <c r="N4" s="25">
        <v>20947.45</v>
      </c>
      <c r="O4" s="25">
        <v>20947.45</v>
      </c>
      <c r="P4" s="25">
        <f t="shared" si="3"/>
        <v>20947.45</v>
      </c>
      <c r="Q4" s="26">
        <f t="shared" si="4"/>
        <v>0</v>
      </c>
      <c r="R4" s="25">
        <v>20947.45</v>
      </c>
      <c r="S4" s="25">
        <v>20947.45</v>
      </c>
      <c r="T4" s="25">
        <f t="shared" si="5"/>
        <v>0</v>
      </c>
      <c r="U4" s="25">
        <v>19087.79</v>
      </c>
      <c r="V4" s="25">
        <v>19087.79</v>
      </c>
      <c r="W4" s="24">
        <v>3552.55</v>
      </c>
      <c r="X4" s="7">
        <v>3552.55</v>
      </c>
      <c r="Y4" s="23">
        <f t="shared" si="6"/>
        <v>1859.6599999999999</v>
      </c>
    </row>
    <row r="5" spans="2:25" ht="28.8" x14ac:dyDescent="0.3">
      <c r="B5" s="2" t="s">
        <v>323</v>
      </c>
      <c r="C5" s="2" t="s">
        <v>322</v>
      </c>
      <c r="D5" s="29">
        <v>1700</v>
      </c>
      <c r="E5" s="29">
        <v>0</v>
      </c>
      <c r="F5" s="29">
        <v>1700</v>
      </c>
      <c r="G5" s="29"/>
      <c r="H5" s="29">
        <v>-559.48</v>
      </c>
      <c r="I5" s="25"/>
      <c r="J5" s="25">
        <f t="shared" si="1"/>
        <v>-559.48</v>
      </c>
      <c r="K5" s="25">
        <f t="shared" si="2"/>
        <v>1140.52</v>
      </c>
      <c r="L5" s="29">
        <v>1140.52</v>
      </c>
      <c r="M5" s="29">
        <v>0</v>
      </c>
      <c r="N5" s="29">
        <v>1140.52</v>
      </c>
      <c r="O5" s="29">
        <v>1140.52</v>
      </c>
      <c r="P5" s="29">
        <f t="shared" si="3"/>
        <v>1140.52</v>
      </c>
      <c r="Q5" s="26">
        <f t="shared" si="4"/>
        <v>0</v>
      </c>
      <c r="R5" s="29">
        <v>1140.52</v>
      </c>
      <c r="S5" s="29">
        <v>1140.52</v>
      </c>
      <c r="T5" s="29">
        <f t="shared" si="5"/>
        <v>0</v>
      </c>
      <c r="U5" s="29">
        <v>1140.52</v>
      </c>
      <c r="V5" s="29">
        <v>1140.52</v>
      </c>
      <c r="W5" s="28">
        <v>559.48</v>
      </c>
      <c r="X5" s="6">
        <v>559.48</v>
      </c>
      <c r="Y5" s="27">
        <f t="shared" si="6"/>
        <v>0</v>
      </c>
    </row>
    <row r="6" spans="2:25" ht="28.8" x14ac:dyDescent="0.3">
      <c r="B6" s="2" t="s">
        <v>321</v>
      </c>
      <c r="C6" s="2" t="s">
        <v>73</v>
      </c>
      <c r="D6" s="29">
        <v>2400</v>
      </c>
      <c r="E6" s="29">
        <v>0</v>
      </c>
      <c r="F6" s="29">
        <v>2400</v>
      </c>
      <c r="G6" s="29"/>
      <c r="H6" s="29">
        <v>-831.28</v>
      </c>
      <c r="I6" s="25"/>
      <c r="J6" s="25">
        <f t="shared" si="1"/>
        <v>-831.28</v>
      </c>
      <c r="K6" s="25">
        <f t="shared" si="2"/>
        <v>1568.72</v>
      </c>
      <c r="L6" s="29">
        <v>1568.72</v>
      </c>
      <c r="M6" s="29">
        <v>0</v>
      </c>
      <c r="N6" s="29">
        <v>1568.72</v>
      </c>
      <c r="O6" s="29">
        <v>1568.72</v>
      </c>
      <c r="P6" s="29">
        <f t="shared" si="3"/>
        <v>1568.72</v>
      </c>
      <c r="Q6" s="26">
        <f t="shared" si="4"/>
        <v>0</v>
      </c>
      <c r="R6" s="29">
        <v>1568.72</v>
      </c>
      <c r="S6" s="29">
        <v>1568.72</v>
      </c>
      <c r="T6" s="29">
        <f t="shared" si="5"/>
        <v>0</v>
      </c>
      <c r="U6" s="29">
        <v>1568.72</v>
      </c>
      <c r="V6" s="29">
        <v>1568.72</v>
      </c>
      <c r="W6" s="28">
        <v>831.28</v>
      </c>
      <c r="X6" s="6">
        <v>831.28</v>
      </c>
      <c r="Y6" s="27">
        <f t="shared" si="6"/>
        <v>0</v>
      </c>
    </row>
    <row r="7" spans="2:25" ht="28.8" x14ac:dyDescent="0.3">
      <c r="B7" s="2" t="s">
        <v>320</v>
      </c>
      <c r="C7" s="2" t="s">
        <v>319</v>
      </c>
      <c r="D7" s="29">
        <v>500</v>
      </c>
      <c r="E7" s="29">
        <v>0</v>
      </c>
      <c r="F7" s="29">
        <v>500</v>
      </c>
      <c r="G7" s="29"/>
      <c r="H7" s="29">
        <v>-500</v>
      </c>
      <c r="I7" s="25"/>
      <c r="J7" s="25">
        <f t="shared" si="1"/>
        <v>-500</v>
      </c>
      <c r="K7" s="25">
        <f t="shared" si="2"/>
        <v>0</v>
      </c>
      <c r="L7" s="29">
        <v>0</v>
      </c>
      <c r="M7" s="29">
        <v>0</v>
      </c>
      <c r="N7" s="29">
        <v>0</v>
      </c>
      <c r="O7" s="29">
        <v>0</v>
      </c>
      <c r="P7" s="29">
        <f t="shared" si="3"/>
        <v>0</v>
      </c>
      <c r="Q7" s="26">
        <f t="shared" si="4"/>
        <v>0</v>
      </c>
      <c r="R7" s="29">
        <v>0</v>
      </c>
      <c r="S7" s="29">
        <v>0</v>
      </c>
      <c r="T7" s="29">
        <f t="shared" si="5"/>
        <v>0</v>
      </c>
      <c r="U7" s="29">
        <v>0</v>
      </c>
      <c r="V7" s="29">
        <v>0</v>
      </c>
      <c r="W7" s="28">
        <v>500</v>
      </c>
      <c r="X7" s="6">
        <v>500</v>
      </c>
      <c r="Y7" s="27">
        <f t="shared" si="6"/>
        <v>0</v>
      </c>
    </row>
    <row r="8" spans="2:25" ht="28.8" x14ac:dyDescent="0.3">
      <c r="B8" s="2" t="s">
        <v>318</v>
      </c>
      <c r="C8" s="2" t="s">
        <v>317</v>
      </c>
      <c r="D8" s="29">
        <v>650</v>
      </c>
      <c r="E8" s="29">
        <v>0</v>
      </c>
      <c r="F8" s="29">
        <v>650</v>
      </c>
      <c r="G8" s="29"/>
      <c r="H8" s="29">
        <v>-650</v>
      </c>
      <c r="I8" s="25"/>
      <c r="J8" s="25">
        <f t="shared" si="1"/>
        <v>-650</v>
      </c>
      <c r="K8" s="25">
        <f t="shared" si="2"/>
        <v>0</v>
      </c>
      <c r="L8" s="29">
        <v>0</v>
      </c>
      <c r="M8" s="29">
        <v>0</v>
      </c>
      <c r="N8" s="29">
        <v>0</v>
      </c>
      <c r="O8" s="29">
        <v>0</v>
      </c>
      <c r="P8" s="29">
        <f t="shared" si="3"/>
        <v>0</v>
      </c>
      <c r="Q8" s="26">
        <f t="shared" si="4"/>
        <v>0</v>
      </c>
      <c r="R8" s="29">
        <v>0</v>
      </c>
      <c r="S8" s="29">
        <v>0</v>
      </c>
      <c r="T8" s="29">
        <f t="shared" si="5"/>
        <v>0</v>
      </c>
      <c r="U8" s="29">
        <v>0</v>
      </c>
      <c r="V8" s="29">
        <v>0</v>
      </c>
      <c r="W8" s="28">
        <v>650</v>
      </c>
      <c r="X8" s="6">
        <v>650</v>
      </c>
      <c r="Y8" s="27">
        <f t="shared" si="6"/>
        <v>0</v>
      </c>
    </row>
    <row r="9" spans="2:25" ht="46.8" customHeight="1" x14ac:dyDescent="0.3">
      <c r="B9" s="35" t="s">
        <v>316</v>
      </c>
      <c r="C9" s="35" t="s">
        <v>315</v>
      </c>
      <c r="D9" s="34">
        <v>10866.4</v>
      </c>
      <c r="E9" s="34">
        <v>-10866.4</v>
      </c>
      <c r="F9" s="34">
        <v>0</v>
      </c>
      <c r="G9" s="34"/>
      <c r="H9" s="34">
        <v>0</v>
      </c>
      <c r="I9" s="34"/>
      <c r="J9" s="34">
        <f t="shared" si="1"/>
        <v>0</v>
      </c>
      <c r="K9" s="34">
        <f t="shared" si="2"/>
        <v>0</v>
      </c>
      <c r="L9" s="34">
        <v>0</v>
      </c>
      <c r="M9" s="34">
        <v>0</v>
      </c>
      <c r="N9" s="29">
        <v>0</v>
      </c>
      <c r="O9" s="34">
        <v>0</v>
      </c>
      <c r="P9" s="34">
        <f t="shared" si="3"/>
        <v>0</v>
      </c>
      <c r="Q9" s="26">
        <f t="shared" si="4"/>
        <v>0</v>
      </c>
      <c r="R9" s="29">
        <v>0</v>
      </c>
      <c r="S9" s="34">
        <v>0</v>
      </c>
      <c r="T9" s="34">
        <f t="shared" si="5"/>
        <v>0</v>
      </c>
      <c r="U9" s="29">
        <v>0</v>
      </c>
      <c r="V9" s="34">
        <v>0</v>
      </c>
      <c r="W9" s="28">
        <v>0</v>
      </c>
      <c r="X9" s="6">
        <v>0</v>
      </c>
      <c r="Y9" s="33">
        <f t="shared" si="6"/>
        <v>0</v>
      </c>
    </row>
    <row r="10" spans="2:25" ht="46.8" customHeight="1" x14ac:dyDescent="0.3">
      <c r="B10" s="35" t="s">
        <v>314</v>
      </c>
      <c r="C10" s="35" t="s">
        <v>313</v>
      </c>
      <c r="D10" s="34">
        <v>3117.93</v>
      </c>
      <c r="E10" s="34">
        <v>-3117.93</v>
      </c>
      <c r="F10" s="34">
        <v>0</v>
      </c>
      <c r="G10" s="34"/>
      <c r="H10" s="34">
        <v>0</v>
      </c>
      <c r="I10" s="34"/>
      <c r="J10" s="34">
        <f t="shared" si="1"/>
        <v>0</v>
      </c>
      <c r="K10" s="34">
        <f t="shared" si="2"/>
        <v>0</v>
      </c>
      <c r="L10" s="34">
        <v>0</v>
      </c>
      <c r="M10" s="34">
        <v>0</v>
      </c>
      <c r="N10" s="29">
        <v>0</v>
      </c>
      <c r="O10" s="34">
        <v>0</v>
      </c>
      <c r="P10" s="34">
        <f t="shared" si="3"/>
        <v>0</v>
      </c>
      <c r="Q10" s="26">
        <f t="shared" si="4"/>
        <v>0</v>
      </c>
      <c r="R10" s="29">
        <v>0</v>
      </c>
      <c r="S10" s="34">
        <v>0</v>
      </c>
      <c r="T10" s="34">
        <f t="shared" si="5"/>
        <v>0</v>
      </c>
      <c r="U10" s="29">
        <v>0</v>
      </c>
      <c r="V10" s="34">
        <v>0</v>
      </c>
      <c r="W10" s="28">
        <v>0</v>
      </c>
      <c r="X10" s="6">
        <v>0</v>
      </c>
      <c r="Y10" s="33">
        <f t="shared" si="6"/>
        <v>0</v>
      </c>
    </row>
    <row r="11" spans="2:25" ht="28.8" x14ac:dyDescent="0.3">
      <c r="B11" s="2" t="s">
        <v>312</v>
      </c>
      <c r="C11" s="2" t="s">
        <v>311</v>
      </c>
      <c r="D11" s="29">
        <v>83000</v>
      </c>
      <c r="E11" s="29">
        <v>35015.25</v>
      </c>
      <c r="F11" s="29">
        <v>118015.25</v>
      </c>
      <c r="G11" s="29"/>
      <c r="H11" s="29">
        <v>-391.89</v>
      </c>
      <c r="I11" s="25"/>
      <c r="J11" s="25">
        <f t="shared" si="1"/>
        <v>-391.89</v>
      </c>
      <c r="K11" s="25">
        <f t="shared" si="2"/>
        <v>117623.36</v>
      </c>
      <c r="L11" s="25">
        <v>117623.36</v>
      </c>
      <c r="M11" s="29">
        <v>0</v>
      </c>
      <c r="N11" s="29">
        <v>117623.36</v>
      </c>
      <c r="O11" s="29">
        <v>117623.36</v>
      </c>
      <c r="P11" s="29">
        <f t="shared" si="3"/>
        <v>117623.36</v>
      </c>
      <c r="Q11" s="26">
        <f t="shared" si="4"/>
        <v>0</v>
      </c>
      <c r="R11" s="29">
        <v>117525.37</v>
      </c>
      <c r="S11" s="29">
        <v>117525.37</v>
      </c>
      <c r="T11" s="29">
        <f t="shared" si="5"/>
        <v>97.990000000005239</v>
      </c>
      <c r="U11" s="29">
        <v>107511.48</v>
      </c>
      <c r="V11" s="29">
        <v>107511.48</v>
      </c>
      <c r="W11" s="28">
        <v>391.89</v>
      </c>
      <c r="X11" s="6">
        <v>489.88</v>
      </c>
      <c r="Y11" s="27">
        <f t="shared" si="6"/>
        <v>10013.89</v>
      </c>
    </row>
    <row r="12" spans="2:25" ht="72" x14ac:dyDescent="0.3">
      <c r="B12" s="2" t="s">
        <v>310</v>
      </c>
      <c r="C12" s="2" t="s">
        <v>309</v>
      </c>
      <c r="D12" s="29">
        <v>43560.72</v>
      </c>
      <c r="E12" s="29">
        <v>-3205.54</v>
      </c>
      <c r="F12" s="29">
        <v>40355.18</v>
      </c>
      <c r="G12" s="29"/>
      <c r="H12" s="29">
        <v>-1</v>
      </c>
      <c r="I12" s="25"/>
      <c r="J12" s="25">
        <f t="shared" si="1"/>
        <v>-1</v>
      </c>
      <c r="K12" s="25">
        <f t="shared" si="2"/>
        <v>40354.18</v>
      </c>
      <c r="L12" s="25">
        <v>40354.18</v>
      </c>
      <c r="M12" s="29">
        <v>0</v>
      </c>
      <c r="N12" s="29">
        <v>40354.18</v>
      </c>
      <c r="O12" s="29">
        <v>40354.18</v>
      </c>
      <c r="P12" s="29">
        <f t="shared" si="3"/>
        <v>40354.18</v>
      </c>
      <c r="Q12" s="26">
        <f t="shared" si="4"/>
        <v>0</v>
      </c>
      <c r="R12" s="29">
        <v>37614.22</v>
      </c>
      <c r="S12" s="29">
        <v>37614.22</v>
      </c>
      <c r="T12" s="29">
        <f t="shared" si="5"/>
        <v>2739.9599999999991</v>
      </c>
      <c r="U12" s="29">
        <v>37614.22</v>
      </c>
      <c r="V12" s="29">
        <v>37614.22</v>
      </c>
      <c r="W12" s="28">
        <v>1</v>
      </c>
      <c r="X12" s="6">
        <v>2740.96</v>
      </c>
      <c r="Y12" s="27">
        <f t="shared" si="6"/>
        <v>0</v>
      </c>
    </row>
    <row r="13" spans="2:25" ht="43.2" x14ac:dyDescent="0.3">
      <c r="B13" s="2" t="s">
        <v>308</v>
      </c>
      <c r="C13" s="2" t="s">
        <v>307</v>
      </c>
      <c r="D13" s="29">
        <v>27</v>
      </c>
      <c r="E13" s="29">
        <v>0</v>
      </c>
      <c r="F13" s="29">
        <v>27</v>
      </c>
      <c r="G13" s="29"/>
      <c r="H13" s="29">
        <v>-27</v>
      </c>
      <c r="I13" s="25"/>
      <c r="J13" s="25">
        <f t="shared" si="1"/>
        <v>-27</v>
      </c>
      <c r="K13" s="25">
        <f t="shared" si="2"/>
        <v>0</v>
      </c>
      <c r="L13" s="25">
        <v>0</v>
      </c>
      <c r="M13" s="29">
        <v>0</v>
      </c>
      <c r="N13" s="29">
        <v>0</v>
      </c>
      <c r="O13" s="29">
        <v>0</v>
      </c>
      <c r="P13" s="29">
        <f t="shared" si="3"/>
        <v>0</v>
      </c>
      <c r="Q13" s="26">
        <f t="shared" si="4"/>
        <v>0</v>
      </c>
      <c r="R13" s="29">
        <v>0</v>
      </c>
      <c r="S13" s="29">
        <v>0</v>
      </c>
      <c r="T13" s="29">
        <f t="shared" si="5"/>
        <v>0</v>
      </c>
      <c r="U13" s="29">
        <v>0</v>
      </c>
      <c r="V13" s="29">
        <v>0</v>
      </c>
      <c r="W13" s="28">
        <v>27</v>
      </c>
      <c r="X13" s="6">
        <v>27</v>
      </c>
      <c r="Y13" s="27">
        <f t="shared" si="6"/>
        <v>0</v>
      </c>
    </row>
    <row r="14" spans="2:25" ht="28.8" x14ac:dyDescent="0.3">
      <c r="B14" s="2" t="s">
        <v>306</v>
      </c>
      <c r="C14" s="2" t="s">
        <v>28</v>
      </c>
      <c r="D14" s="29">
        <v>1500</v>
      </c>
      <c r="E14" s="29">
        <v>-1500</v>
      </c>
      <c r="F14" s="29">
        <v>0</v>
      </c>
      <c r="G14" s="29"/>
      <c r="H14" s="29">
        <v>0</v>
      </c>
      <c r="I14" s="25"/>
      <c r="J14" s="25">
        <f t="shared" si="1"/>
        <v>0</v>
      </c>
      <c r="K14" s="25">
        <f t="shared" si="2"/>
        <v>0</v>
      </c>
      <c r="L14" s="25">
        <v>0</v>
      </c>
      <c r="M14" s="29">
        <v>0</v>
      </c>
      <c r="N14" s="29">
        <v>0</v>
      </c>
      <c r="O14" s="29">
        <v>0</v>
      </c>
      <c r="P14" s="29">
        <f t="shared" si="3"/>
        <v>0</v>
      </c>
      <c r="Q14" s="26">
        <f t="shared" si="4"/>
        <v>0</v>
      </c>
      <c r="R14" s="29">
        <v>0</v>
      </c>
      <c r="S14" s="29">
        <v>0</v>
      </c>
      <c r="T14" s="29">
        <f t="shared" si="5"/>
        <v>0</v>
      </c>
      <c r="U14" s="29">
        <v>0</v>
      </c>
      <c r="V14" s="29">
        <v>0</v>
      </c>
      <c r="W14" s="28">
        <v>0</v>
      </c>
      <c r="X14" s="6">
        <v>0</v>
      </c>
      <c r="Y14" s="27">
        <f t="shared" si="6"/>
        <v>0</v>
      </c>
    </row>
    <row r="15" spans="2:25" ht="28.8" x14ac:dyDescent="0.3">
      <c r="B15" s="2" t="s">
        <v>305</v>
      </c>
      <c r="C15" s="2" t="s">
        <v>304</v>
      </c>
      <c r="D15" s="29">
        <v>450</v>
      </c>
      <c r="E15" s="29">
        <v>0</v>
      </c>
      <c r="F15" s="29">
        <v>450</v>
      </c>
      <c r="G15" s="29"/>
      <c r="H15" s="29">
        <v>-450</v>
      </c>
      <c r="I15" s="25"/>
      <c r="J15" s="25">
        <f t="shared" si="1"/>
        <v>-450</v>
      </c>
      <c r="K15" s="25">
        <f t="shared" si="2"/>
        <v>0</v>
      </c>
      <c r="L15" s="25">
        <v>0</v>
      </c>
      <c r="M15" s="29">
        <v>0</v>
      </c>
      <c r="N15" s="29">
        <v>0</v>
      </c>
      <c r="O15" s="29">
        <v>0</v>
      </c>
      <c r="P15" s="29">
        <f t="shared" si="3"/>
        <v>0</v>
      </c>
      <c r="Q15" s="26">
        <f t="shared" si="4"/>
        <v>0</v>
      </c>
      <c r="R15" s="29">
        <v>0</v>
      </c>
      <c r="S15" s="29">
        <v>0</v>
      </c>
      <c r="T15" s="29">
        <f t="shared" si="5"/>
        <v>0</v>
      </c>
      <c r="U15" s="29">
        <v>0</v>
      </c>
      <c r="V15" s="29">
        <v>0</v>
      </c>
      <c r="W15" s="28">
        <v>450</v>
      </c>
      <c r="X15" s="6">
        <v>450</v>
      </c>
      <c r="Y15" s="27">
        <f t="shared" si="6"/>
        <v>0</v>
      </c>
    </row>
    <row r="16" spans="2:25" ht="28.8" x14ac:dyDescent="0.3">
      <c r="B16" s="2" t="s">
        <v>303</v>
      </c>
      <c r="C16" s="2" t="s">
        <v>302</v>
      </c>
      <c r="D16" s="29">
        <v>1200</v>
      </c>
      <c r="E16" s="29">
        <v>5439.32</v>
      </c>
      <c r="F16" s="29">
        <v>6639.32</v>
      </c>
      <c r="G16" s="29"/>
      <c r="H16" s="29">
        <v>-5102</v>
      </c>
      <c r="I16" s="25"/>
      <c r="J16" s="25">
        <f t="shared" si="1"/>
        <v>-5102</v>
      </c>
      <c r="K16" s="25">
        <f t="shared" si="2"/>
        <v>1537.3199999999997</v>
      </c>
      <c r="L16" s="25">
        <v>1537.32</v>
      </c>
      <c r="M16" s="29">
        <v>0</v>
      </c>
      <c r="N16" s="29">
        <v>1537.32</v>
      </c>
      <c r="O16" s="29">
        <v>1537.32</v>
      </c>
      <c r="P16" s="29">
        <f t="shared" si="3"/>
        <v>1537.32</v>
      </c>
      <c r="Q16" s="26">
        <f t="shared" si="4"/>
        <v>0</v>
      </c>
      <c r="R16" s="29">
        <v>1537.32</v>
      </c>
      <c r="S16" s="29">
        <v>1537.32</v>
      </c>
      <c r="T16" s="29">
        <f t="shared" si="5"/>
        <v>0</v>
      </c>
      <c r="U16" s="29">
        <v>1537.32</v>
      </c>
      <c r="V16" s="29">
        <v>1537.32</v>
      </c>
      <c r="W16" s="28">
        <v>5102</v>
      </c>
      <c r="X16" s="6">
        <v>5102</v>
      </c>
      <c r="Y16" s="27">
        <f t="shared" si="6"/>
        <v>0</v>
      </c>
    </row>
    <row r="17" spans="2:25" ht="28.8" x14ac:dyDescent="0.3">
      <c r="B17" s="2" t="s">
        <v>301</v>
      </c>
      <c r="C17" s="2" t="s">
        <v>300</v>
      </c>
      <c r="D17" s="29">
        <v>600</v>
      </c>
      <c r="E17" s="29">
        <v>3900</v>
      </c>
      <c r="F17" s="29">
        <v>4500</v>
      </c>
      <c r="G17" s="29"/>
      <c r="H17" s="29">
        <v>-3749.39</v>
      </c>
      <c r="I17" s="25"/>
      <c r="J17" s="25">
        <f t="shared" si="1"/>
        <v>-3749.39</v>
      </c>
      <c r="K17" s="25">
        <f t="shared" si="2"/>
        <v>750.61000000000013</v>
      </c>
      <c r="L17" s="25">
        <v>750.61</v>
      </c>
      <c r="M17" s="29">
        <v>0</v>
      </c>
      <c r="N17" s="29">
        <v>750.61</v>
      </c>
      <c r="O17" s="29">
        <v>750.61</v>
      </c>
      <c r="P17" s="29">
        <f t="shared" si="3"/>
        <v>750.61</v>
      </c>
      <c r="Q17" s="26">
        <f t="shared" si="4"/>
        <v>0</v>
      </c>
      <c r="R17" s="29">
        <v>750.61</v>
      </c>
      <c r="S17" s="29">
        <v>750.61</v>
      </c>
      <c r="T17" s="29">
        <f t="shared" si="5"/>
        <v>0</v>
      </c>
      <c r="U17" s="29">
        <v>750.61</v>
      </c>
      <c r="V17" s="29">
        <v>750.61</v>
      </c>
      <c r="W17" s="28">
        <v>3749.39</v>
      </c>
      <c r="X17" s="6">
        <v>3749.39</v>
      </c>
      <c r="Y17" s="27">
        <f t="shared" si="6"/>
        <v>0</v>
      </c>
    </row>
    <row r="18" spans="2:25" ht="28.8" x14ac:dyDescent="0.3">
      <c r="B18" s="2" t="s">
        <v>299</v>
      </c>
      <c r="C18" s="2" t="s">
        <v>298</v>
      </c>
      <c r="D18" s="29">
        <v>6764.05</v>
      </c>
      <c r="E18" s="29">
        <v>0</v>
      </c>
      <c r="F18" s="29">
        <v>6764.05</v>
      </c>
      <c r="G18" s="29"/>
      <c r="H18" s="29">
        <v>-5541.22</v>
      </c>
      <c r="I18" s="25"/>
      <c r="J18" s="25">
        <f t="shared" si="1"/>
        <v>-5541.22</v>
      </c>
      <c r="K18" s="25">
        <f t="shared" si="2"/>
        <v>1222.83</v>
      </c>
      <c r="L18" s="25">
        <v>1222.83</v>
      </c>
      <c r="M18" s="29">
        <v>0</v>
      </c>
      <c r="N18" s="29">
        <v>1222.83</v>
      </c>
      <c r="O18" s="29">
        <v>1222.83</v>
      </c>
      <c r="P18" s="29">
        <f t="shared" si="3"/>
        <v>1222.83</v>
      </c>
      <c r="Q18" s="26">
        <f t="shared" si="4"/>
        <v>0</v>
      </c>
      <c r="R18" s="29">
        <v>1222.83</v>
      </c>
      <c r="S18" s="29">
        <v>1222.83</v>
      </c>
      <c r="T18" s="29">
        <f t="shared" si="5"/>
        <v>0</v>
      </c>
      <c r="U18" s="29">
        <v>1222.83</v>
      </c>
      <c r="V18" s="29">
        <v>1222.83</v>
      </c>
      <c r="W18" s="28">
        <v>5541.22</v>
      </c>
      <c r="X18" s="6">
        <v>5541.22</v>
      </c>
      <c r="Y18" s="27">
        <f t="shared" si="6"/>
        <v>0</v>
      </c>
    </row>
    <row r="19" spans="2:25" ht="43.2" x14ac:dyDescent="0.3">
      <c r="B19" s="2" t="s">
        <v>297</v>
      </c>
      <c r="C19" s="2" t="s">
        <v>296</v>
      </c>
      <c r="D19" s="29">
        <v>12738.8</v>
      </c>
      <c r="E19" s="29">
        <v>-7161.8</v>
      </c>
      <c r="F19" s="29">
        <v>5577</v>
      </c>
      <c r="G19" s="29"/>
      <c r="H19" s="29">
        <v>-0.8</v>
      </c>
      <c r="I19" s="25"/>
      <c r="J19" s="25">
        <f t="shared" si="1"/>
        <v>-0.8</v>
      </c>
      <c r="K19" s="25">
        <f t="shared" si="2"/>
        <v>5576.2</v>
      </c>
      <c r="L19" s="25">
        <v>5576.2</v>
      </c>
      <c r="M19" s="29">
        <v>0</v>
      </c>
      <c r="N19" s="29">
        <v>5576.2</v>
      </c>
      <c r="O19" s="29">
        <v>5576.2</v>
      </c>
      <c r="P19" s="29">
        <f t="shared" si="3"/>
        <v>5576.2</v>
      </c>
      <c r="Q19" s="26">
        <f t="shared" si="4"/>
        <v>0</v>
      </c>
      <c r="R19" s="29">
        <v>5576.2</v>
      </c>
      <c r="S19" s="29">
        <v>5576.2</v>
      </c>
      <c r="T19" s="29">
        <f t="shared" si="5"/>
        <v>0</v>
      </c>
      <c r="U19" s="29">
        <v>5576.2</v>
      </c>
      <c r="V19" s="29">
        <v>5576.2</v>
      </c>
      <c r="W19" s="28">
        <v>0.8</v>
      </c>
      <c r="X19" s="6">
        <v>0.8</v>
      </c>
      <c r="Y19" s="27">
        <f t="shared" si="6"/>
        <v>0</v>
      </c>
    </row>
    <row r="20" spans="2:25" ht="28.8" x14ac:dyDescent="0.3">
      <c r="B20" s="2" t="s">
        <v>295</v>
      </c>
      <c r="C20" s="2" t="s">
        <v>294</v>
      </c>
      <c r="D20" s="29">
        <v>2000</v>
      </c>
      <c r="E20" s="29">
        <v>0</v>
      </c>
      <c r="F20" s="29">
        <v>2000</v>
      </c>
      <c r="G20" s="29"/>
      <c r="H20" s="29">
        <v>-2000</v>
      </c>
      <c r="I20" s="25"/>
      <c r="J20" s="25">
        <f t="shared" si="1"/>
        <v>-2000</v>
      </c>
      <c r="K20" s="25">
        <f t="shared" si="2"/>
        <v>0</v>
      </c>
      <c r="L20" s="25">
        <v>0</v>
      </c>
      <c r="M20" s="29">
        <v>0</v>
      </c>
      <c r="N20" s="29">
        <v>0</v>
      </c>
      <c r="O20" s="29">
        <v>0</v>
      </c>
      <c r="P20" s="29">
        <f t="shared" si="3"/>
        <v>0</v>
      </c>
      <c r="Q20" s="26">
        <f t="shared" si="4"/>
        <v>0</v>
      </c>
      <c r="R20" s="29">
        <v>0</v>
      </c>
      <c r="S20" s="29">
        <v>0</v>
      </c>
      <c r="T20" s="29">
        <f t="shared" si="5"/>
        <v>0</v>
      </c>
      <c r="U20" s="29">
        <v>0</v>
      </c>
      <c r="V20" s="29">
        <v>0</v>
      </c>
      <c r="W20" s="28">
        <v>2000</v>
      </c>
      <c r="X20" s="6">
        <v>2000</v>
      </c>
      <c r="Y20" s="27">
        <f t="shared" si="6"/>
        <v>0</v>
      </c>
    </row>
    <row r="21" spans="2:25" ht="28.8" x14ac:dyDescent="0.3">
      <c r="B21" s="2" t="s">
        <v>293</v>
      </c>
      <c r="C21" s="2" t="s">
        <v>61</v>
      </c>
      <c r="D21" s="29">
        <v>10089</v>
      </c>
      <c r="E21" s="29">
        <v>0</v>
      </c>
      <c r="F21" s="29">
        <v>10089</v>
      </c>
      <c r="G21" s="29"/>
      <c r="H21" s="29">
        <v>-1479</v>
      </c>
      <c r="I21" s="25"/>
      <c r="J21" s="25">
        <f t="shared" si="1"/>
        <v>-1479</v>
      </c>
      <c r="K21" s="25">
        <f t="shared" si="2"/>
        <v>8610</v>
      </c>
      <c r="L21" s="25">
        <v>8610</v>
      </c>
      <c r="M21" s="29">
        <v>0</v>
      </c>
      <c r="N21" s="29">
        <v>8610</v>
      </c>
      <c r="O21" s="29">
        <v>8610</v>
      </c>
      <c r="P21" s="29">
        <f t="shared" si="3"/>
        <v>8610</v>
      </c>
      <c r="Q21" s="26">
        <f t="shared" si="4"/>
        <v>0</v>
      </c>
      <c r="R21" s="29">
        <v>8610</v>
      </c>
      <c r="S21" s="29">
        <v>8610</v>
      </c>
      <c r="T21" s="29">
        <f t="shared" si="5"/>
        <v>0</v>
      </c>
      <c r="U21" s="29">
        <v>8610</v>
      </c>
      <c r="V21" s="29">
        <v>8610</v>
      </c>
      <c r="W21" s="28">
        <v>1479</v>
      </c>
      <c r="X21" s="6">
        <v>1479</v>
      </c>
      <c r="Y21" s="27">
        <f t="shared" si="6"/>
        <v>0</v>
      </c>
    </row>
    <row r="22" spans="2:25" ht="46.8" customHeight="1" x14ac:dyDescent="0.3">
      <c r="B22" s="35" t="s">
        <v>292</v>
      </c>
      <c r="C22" s="35" t="s">
        <v>291</v>
      </c>
      <c r="D22" s="34">
        <v>5303.84</v>
      </c>
      <c r="E22" s="34">
        <v>-5303.84</v>
      </c>
      <c r="F22" s="34">
        <v>0</v>
      </c>
      <c r="G22" s="34"/>
      <c r="H22" s="34">
        <v>0</v>
      </c>
      <c r="I22" s="34"/>
      <c r="J22" s="34">
        <f t="shared" si="1"/>
        <v>0</v>
      </c>
      <c r="K22" s="34">
        <f t="shared" si="2"/>
        <v>0</v>
      </c>
      <c r="L22" s="34">
        <v>0</v>
      </c>
      <c r="M22" s="34">
        <v>0</v>
      </c>
      <c r="N22" s="29">
        <v>0</v>
      </c>
      <c r="O22" s="34">
        <v>0</v>
      </c>
      <c r="P22" s="34">
        <f t="shared" si="3"/>
        <v>0</v>
      </c>
      <c r="Q22" s="26">
        <f t="shared" si="4"/>
        <v>0</v>
      </c>
      <c r="R22" s="29">
        <v>0</v>
      </c>
      <c r="S22" s="34">
        <v>0</v>
      </c>
      <c r="T22" s="34">
        <f t="shared" si="5"/>
        <v>0</v>
      </c>
      <c r="U22" s="29">
        <v>0</v>
      </c>
      <c r="V22" s="34">
        <v>0</v>
      </c>
      <c r="W22" s="28">
        <v>0</v>
      </c>
      <c r="X22" s="6">
        <v>0</v>
      </c>
      <c r="Y22" s="33">
        <f t="shared" si="6"/>
        <v>0</v>
      </c>
    </row>
    <row r="23" spans="2:25" ht="46.8" customHeight="1" x14ac:dyDescent="0.3">
      <c r="B23" s="35" t="s">
        <v>290</v>
      </c>
      <c r="C23" s="35" t="s">
        <v>289</v>
      </c>
      <c r="D23" s="34">
        <v>144.46</v>
      </c>
      <c r="E23" s="34">
        <v>-144.46</v>
      </c>
      <c r="F23" s="34">
        <v>0</v>
      </c>
      <c r="G23" s="34"/>
      <c r="H23" s="34">
        <v>0</v>
      </c>
      <c r="I23" s="34"/>
      <c r="J23" s="34">
        <f t="shared" si="1"/>
        <v>0</v>
      </c>
      <c r="K23" s="34">
        <f t="shared" si="2"/>
        <v>0</v>
      </c>
      <c r="L23" s="34">
        <v>0</v>
      </c>
      <c r="M23" s="34">
        <v>0</v>
      </c>
      <c r="N23" s="29">
        <v>0</v>
      </c>
      <c r="O23" s="34">
        <v>0</v>
      </c>
      <c r="P23" s="34">
        <f t="shared" si="3"/>
        <v>0</v>
      </c>
      <c r="Q23" s="26">
        <f t="shared" si="4"/>
        <v>0</v>
      </c>
      <c r="R23" s="29">
        <v>0</v>
      </c>
      <c r="S23" s="34">
        <v>0</v>
      </c>
      <c r="T23" s="34">
        <f t="shared" si="5"/>
        <v>0</v>
      </c>
      <c r="U23" s="29">
        <v>0</v>
      </c>
      <c r="V23" s="34">
        <v>0</v>
      </c>
      <c r="W23" s="28">
        <v>0</v>
      </c>
      <c r="X23" s="6">
        <v>0</v>
      </c>
      <c r="Y23" s="33">
        <f t="shared" si="6"/>
        <v>0</v>
      </c>
    </row>
    <row r="24" spans="2:25" ht="46.8" customHeight="1" x14ac:dyDescent="0.3">
      <c r="B24" s="35" t="s">
        <v>288</v>
      </c>
      <c r="C24" s="35" t="s">
        <v>287</v>
      </c>
      <c r="D24" s="34">
        <v>4584.95</v>
      </c>
      <c r="E24" s="34">
        <v>-4584.95</v>
      </c>
      <c r="F24" s="34">
        <v>0</v>
      </c>
      <c r="G24" s="34"/>
      <c r="H24" s="34">
        <v>0</v>
      </c>
      <c r="I24" s="34"/>
      <c r="J24" s="34">
        <f t="shared" si="1"/>
        <v>0</v>
      </c>
      <c r="K24" s="34">
        <f t="shared" si="2"/>
        <v>0</v>
      </c>
      <c r="L24" s="34">
        <v>0</v>
      </c>
      <c r="M24" s="34">
        <v>0</v>
      </c>
      <c r="N24" s="29">
        <v>0</v>
      </c>
      <c r="O24" s="34">
        <v>0</v>
      </c>
      <c r="P24" s="34">
        <f t="shared" si="3"/>
        <v>0</v>
      </c>
      <c r="Q24" s="26">
        <f t="shared" si="4"/>
        <v>0</v>
      </c>
      <c r="R24" s="29">
        <v>0</v>
      </c>
      <c r="S24" s="34">
        <v>0</v>
      </c>
      <c r="T24" s="34">
        <f t="shared" si="5"/>
        <v>0</v>
      </c>
      <c r="U24" s="29">
        <v>0</v>
      </c>
      <c r="V24" s="34">
        <v>0</v>
      </c>
      <c r="W24" s="28">
        <v>0</v>
      </c>
      <c r="X24" s="6">
        <v>0</v>
      </c>
      <c r="Y24" s="33">
        <f t="shared" si="6"/>
        <v>0</v>
      </c>
    </row>
    <row r="25" spans="2:25" ht="24.6" customHeight="1" x14ac:dyDescent="0.3">
      <c r="B25" s="2" t="s">
        <v>286</v>
      </c>
      <c r="C25" s="2" t="s">
        <v>285</v>
      </c>
      <c r="D25" s="29">
        <v>36200</v>
      </c>
      <c r="E25" s="29">
        <v>17710.669999999998</v>
      </c>
      <c r="F25" s="29">
        <v>53910.67</v>
      </c>
      <c r="G25" s="29"/>
      <c r="H25" s="29">
        <v>-387.87</v>
      </c>
      <c r="I25" s="25"/>
      <c r="J25" s="25">
        <f t="shared" si="1"/>
        <v>-387.87</v>
      </c>
      <c r="K25" s="29">
        <f t="shared" si="2"/>
        <v>53522.799999999996</v>
      </c>
      <c r="L25" s="29">
        <v>53522.8</v>
      </c>
      <c r="M25" s="29">
        <v>0</v>
      </c>
      <c r="N25" s="29">
        <v>53522.8</v>
      </c>
      <c r="O25" s="29">
        <v>53522.8</v>
      </c>
      <c r="P25" s="29">
        <f t="shared" si="3"/>
        <v>53522.8</v>
      </c>
      <c r="Q25" s="26">
        <f t="shared" si="4"/>
        <v>0</v>
      </c>
      <c r="R25" s="29">
        <v>46586.8</v>
      </c>
      <c r="S25" s="29">
        <v>46586.8</v>
      </c>
      <c r="T25" s="29">
        <f t="shared" si="5"/>
        <v>6936</v>
      </c>
      <c r="U25" s="29">
        <v>46491.43</v>
      </c>
      <c r="V25" s="29">
        <v>46491.43</v>
      </c>
      <c r="W25" s="28">
        <v>387.87</v>
      </c>
      <c r="X25" s="6">
        <v>7323.87</v>
      </c>
      <c r="Y25" s="27">
        <f t="shared" si="6"/>
        <v>95.370000000002619</v>
      </c>
    </row>
    <row r="26" spans="2:25" ht="68.400000000000006" customHeight="1" x14ac:dyDescent="0.3">
      <c r="B26" s="2" t="s">
        <v>284</v>
      </c>
      <c r="C26" s="2" t="s">
        <v>283</v>
      </c>
      <c r="D26" s="29">
        <v>27964.31</v>
      </c>
      <c r="E26" s="29">
        <v>-11176.63</v>
      </c>
      <c r="F26" s="29">
        <v>16787.68</v>
      </c>
      <c r="G26" s="29"/>
      <c r="H26" s="29">
        <v>0</v>
      </c>
      <c r="I26" s="25"/>
      <c r="J26" s="25">
        <f t="shared" si="1"/>
        <v>0</v>
      </c>
      <c r="K26" s="29">
        <f t="shared" si="2"/>
        <v>16787.68</v>
      </c>
      <c r="L26" s="29">
        <v>16787.68</v>
      </c>
      <c r="M26" s="29">
        <v>0</v>
      </c>
      <c r="N26" s="29">
        <v>16787.68</v>
      </c>
      <c r="O26" s="29">
        <v>16787.68</v>
      </c>
      <c r="P26" s="29">
        <f t="shared" si="3"/>
        <v>16787.68</v>
      </c>
      <c r="Q26" s="26">
        <f t="shared" si="4"/>
        <v>0</v>
      </c>
      <c r="R26" s="29">
        <v>15496.32</v>
      </c>
      <c r="S26" s="29">
        <v>15496.32</v>
      </c>
      <c r="T26" s="29">
        <f t="shared" si="5"/>
        <v>1291.3600000000006</v>
      </c>
      <c r="U26" s="29">
        <v>14204.96</v>
      </c>
      <c r="V26" s="29">
        <v>14204.96</v>
      </c>
      <c r="W26" s="28">
        <v>0</v>
      </c>
      <c r="X26" s="6">
        <v>1291.3599999999999</v>
      </c>
      <c r="Y26" s="27">
        <f t="shared" si="6"/>
        <v>1291.3600000000006</v>
      </c>
    </row>
    <row r="27" spans="2:25" ht="46.8" customHeight="1" x14ac:dyDescent="0.3">
      <c r="B27" s="35" t="s">
        <v>282</v>
      </c>
      <c r="C27" s="35" t="s">
        <v>281</v>
      </c>
      <c r="D27" s="34">
        <v>2524.34</v>
      </c>
      <c r="E27" s="34">
        <v>-2524.34</v>
      </c>
      <c r="F27" s="34">
        <v>0</v>
      </c>
      <c r="G27" s="34"/>
      <c r="H27" s="34">
        <v>0</v>
      </c>
      <c r="I27" s="34"/>
      <c r="J27" s="34">
        <f t="shared" si="1"/>
        <v>0</v>
      </c>
      <c r="K27" s="34">
        <f t="shared" si="2"/>
        <v>0</v>
      </c>
      <c r="L27" s="34">
        <v>0</v>
      </c>
      <c r="M27" s="34">
        <v>0</v>
      </c>
      <c r="N27" s="29">
        <v>0</v>
      </c>
      <c r="O27" s="34">
        <v>0</v>
      </c>
      <c r="P27" s="34">
        <f t="shared" si="3"/>
        <v>0</v>
      </c>
      <c r="Q27" s="26">
        <f t="shared" si="4"/>
        <v>0</v>
      </c>
      <c r="R27" s="29">
        <v>0</v>
      </c>
      <c r="S27" s="34">
        <v>0</v>
      </c>
      <c r="T27" s="34">
        <f t="shared" si="5"/>
        <v>0</v>
      </c>
      <c r="U27" s="29">
        <v>0</v>
      </c>
      <c r="V27" s="34">
        <v>0</v>
      </c>
      <c r="W27" s="28">
        <v>0</v>
      </c>
      <c r="X27" s="6">
        <v>0</v>
      </c>
      <c r="Y27" s="33">
        <f t="shared" si="6"/>
        <v>0</v>
      </c>
    </row>
    <row r="28" spans="2:25" ht="46.8" customHeight="1" x14ac:dyDescent="0.3">
      <c r="B28" s="35" t="s">
        <v>280</v>
      </c>
      <c r="C28" s="35" t="s">
        <v>279</v>
      </c>
      <c r="D28" s="34">
        <v>1291.3599999999999</v>
      </c>
      <c r="E28" s="34">
        <v>-1291.3599999999999</v>
      </c>
      <c r="F28" s="34">
        <v>0</v>
      </c>
      <c r="G28" s="34"/>
      <c r="H28" s="34">
        <v>0</v>
      </c>
      <c r="I28" s="34"/>
      <c r="J28" s="34">
        <f t="shared" si="1"/>
        <v>0</v>
      </c>
      <c r="K28" s="34">
        <f t="shared" si="2"/>
        <v>0</v>
      </c>
      <c r="L28" s="34">
        <v>0</v>
      </c>
      <c r="M28" s="34">
        <v>0</v>
      </c>
      <c r="N28" s="29">
        <v>0</v>
      </c>
      <c r="O28" s="34">
        <v>0</v>
      </c>
      <c r="P28" s="34">
        <f t="shared" si="3"/>
        <v>0</v>
      </c>
      <c r="Q28" s="26">
        <f t="shared" si="4"/>
        <v>0</v>
      </c>
      <c r="R28" s="29">
        <v>0</v>
      </c>
      <c r="S28" s="34">
        <v>0</v>
      </c>
      <c r="T28" s="34">
        <f t="shared" si="5"/>
        <v>0</v>
      </c>
      <c r="U28" s="29">
        <v>0</v>
      </c>
      <c r="V28" s="34">
        <v>0</v>
      </c>
      <c r="W28" s="28">
        <v>0</v>
      </c>
      <c r="X28" s="6">
        <v>0</v>
      </c>
      <c r="Y28" s="33">
        <f t="shared" si="6"/>
        <v>0</v>
      </c>
    </row>
    <row r="29" spans="2:25" ht="46.8" customHeight="1" x14ac:dyDescent="0.3">
      <c r="B29" s="35" t="s">
        <v>278</v>
      </c>
      <c r="C29" s="35" t="s">
        <v>277</v>
      </c>
      <c r="D29" s="34">
        <v>3146</v>
      </c>
      <c r="E29" s="34">
        <v>-3146</v>
      </c>
      <c r="F29" s="34">
        <v>0</v>
      </c>
      <c r="G29" s="34"/>
      <c r="H29" s="34">
        <v>0</v>
      </c>
      <c r="I29" s="34"/>
      <c r="J29" s="34">
        <f t="shared" si="1"/>
        <v>0</v>
      </c>
      <c r="K29" s="34">
        <f t="shared" si="2"/>
        <v>0</v>
      </c>
      <c r="L29" s="34">
        <v>0</v>
      </c>
      <c r="M29" s="34">
        <v>0</v>
      </c>
      <c r="N29" s="29">
        <v>0</v>
      </c>
      <c r="O29" s="34">
        <v>0</v>
      </c>
      <c r="P29" s="34">
        <f t="shared" si="3"/>
        <v>0</v>
      </c>
      <c r="Q29" s="26">
        <f t="shared" si="4"/>
        <v>0</v>
      </c>
      <c r="R29" s="29">
        <v>0</v>
      </c>
      <c r="S29" s="34">
        <v>0</v>
      </c>
      <c r="T29" s="34">
        <f t="shared" si="5"/>
        <v>0</v>
      </c>
      <c r="U29" s="29">
        <v>0</v>
      </c>
      <c r="V29" s="34">
        <v>0</v>
      </c>
      <c r="W29" s="28">
        <v>0</v>
      </c>
      <c r="X29" s="6">
        <v>0</v>
      </c>
      <c r="Y29" s="33">
        <f t="shared" si="6"/>
        <v>0</v>
      </c>
    </row>
    <row r="30" spans="2:25" ht="28.8" x14ac:dyDescent="0.3">
      <c r="B30" s="2" t="s">
        <v>276</v>
      </c>
      <c r="C30" s="2" t="s">
        <v>275</v>
      </c>
      <c r="D30" s="29">
        <v>10000</v>
      </c>
      <c r="E30" s="29">
        <v>-10000</v>
      </c>
      <c r="F30" s="29">
        <v>0</v>
      </c>
      <c r="G30" s="29"/>
      <c r="H30" s="29">
        <v>0</v>
      </c>
      <c r="I30" s="25"/>
      <c r="J30" s="25">
        <f t="shared" si="1"/>
        <v>0</v>
      </c>
      <c r="K30" s="25">
        <f t="shared" si="2"/>
        <v>0</v>
      </c>
      <c r="L30" s="29">
        <v>0</v>
      </c>
      <c r="M30" s="29">
        <v>0</v>
      </c>
      <c r="N30" s="29">
        <v>0</v>
      </c>
      <c r="O30" s="29">
        <v>0</v>
      </c>
      <c r="P30" s="29">
        <f t="shared" si="3"/>
        <v>0</v>
      </c>
      <c r="Q30" s="26">
        <f t="shared" si="4"/>
        <v>0</v>
      </c>
      <c r="R30" s="29">
        <v>0</v>
      </c>
      <c r="S30" s="29">
        <v>0</v>
      </c>
      <c r="T30" s="29">
        <f t="shared" si="5"/>
        <v>0</v>
      </c>
      <c r="U30" s="29">
        <v>0</v>
      </c>
      <c r="V30" s="29">
        <v>0</v>
      </c>
      <c r="W30" s="28">
        <v>0</v>
      </c>
      <c r="X30" s="6">
        <v>0</v>
      </c>
      <c r="Y30" s="27">
        <f t="shared" si="6"/>
        <v>0</v>
      </c>
    </row>
    <row r="31" spans="2:25" ht="28.8" x14ac:dyDescent="0.3">
      <c r="B31" s="2" t="s">
        <v>274</v>
      </c>
      <c r="C31" s="2" t="s">
        <v>273</v>
      </c>
      <c r="D31" s="29">
        <v>9800</v>
      </c>
      <c r="E31" s="29">
        <v>-4300</v>
      </c>
      <c r="F31" s="29">
        <v>5500</v>
      </c>
      <c r="G31" s="29"/>
      <c r="H31" s="29">
        <v>0</v>
      </c>
      <c r="I31" s="25"/>
      <c r="J31" s="25">
        <f t="shared" si="1"/>
        <v>0</v>
      </c>
      <c r="K31" s="25">
        <f t="shared" si="2"/>
        <v>5500</v>
      </c>
      <c r="L31" s="29">
        <v>5500</v>
      </c>
      <c r="M31" s="29">
        <v>0</v>
      </c>
      <c r="N31" s="29">
        <v>5500</v>
      </c>
      <c r="O31" s="29">
        <v>5500</v>
      </c>
      <c r="P31" s="29">
        <f t="shared" si="3"/>
        <v>5500</v>
      </c>
      <c r="Q31" s="26">
        <f t="shared" si="4"/>
        <v>0</v>
      </c>
      <c r="R31" s="29">
        <v>5500</v>
      </c>
      <c r="S31" s="29">
        <v>5500</v>
      </c>
      <c r="T31" s="29">
        <f t="shared" si="5"/>
        <v>0</v>
      </c>
      <c r="U31" s="29">
        <v>5500</v>
      </c>
      <c r="V31" s="29">
        <v>5500</v>
      </c>
      <c r="W31" s="28">
        <v>0</v>
      </c>
      <c r="X31" s="6">
        <v>0</v>
      </c>
      <c r="Y31" s="27">
        <f t="shared" si="6"/>
        <v>0</v>
      </c>
    </row>
    <row r="32" spans="2:25" ht="43.2" x14ac:dyDescent="0.3">
      <c r="B32" s="2" t="s">
        <v>272</v>
      </c>
      <c r="C32" s="2" t="s">
        <v>271</v>
      </c>
      <c r="D32" s="29">
        <v>29576.84</v>
      </c>
      <c r="E32" s="29">
        <v>-5771.37</v>
      </c>
      <c r="F32" s="29">
        <v>23805.47</v>
      </c>
      <c r="G32" s="29"/>
      <c r="H32" s="29">
        <v>-9421.39</v>
      </c>
      <c r="I32" s="25"/>
      <c r="J32" s="25">
        <f t="shared" si="1"/>
        <v>-9421.39</v>
      </c>
      <c r="K32" s="25">
        <f t="shared" si="2"/>
        <v>14384.080000000002</v>
      </c>
      <c r="L32" s="29">
        <v>14384.08</v>
      </c>
      <c r="M32" s="29">
        <v>0</v>
      </c>
      <c r="N32" s="29">
        <v>14384.08</v>
      </c>
      <c r="O32" s="29">
        <v>14384.08</v>
      </c>
      <c r="P32" s="29">
        <f t="shared" si="3"/>
        <v>14384.08</v>
      </c>
      <c r="Q32" s="26">
        <f t="shared" si="4"/>
        <v>0</v>
      </c>
      <c r="R32" s="29">
        <v>14384.08</v>
      </c>
      <c r="S32" s="29">
        <v>14384.08</v>
      </c>
      <c r="T32" s="29">
        <f t="shared" si="5"/>
        <v>0</v>
      </c>
      <c r="U32" s="29">
        <v>14384.08</v>
      </c>
      <c r="V32" s="29">
        <v>14384.08</v>
      </c>
      <c r="W32" s="28">
        <v>9421.39</v>
      </c>
      <c r="X32" s="6">
        <v>9421.39</v>
      </c>
      <c r="Y32" s="27">
        <f t="shared" si="6"/>
        <v>0</v>
      </c>
    </row>
    <row r="33" spans="2:25" ht="28.8" x14ac:dyDescent="0.3">
      <c r="B33" s="2" t="s">
        <v>270</v>
      </c>
      <c r="C33" s="2" t="s">
        <v>269</v>
      </c>
      <c r="D33" s="29">
        <v>6000</v>
      </c>
      <c r="E33" s="29">
        <v>6876.11</v>
      </c>
      <c r="F33" s="29">
        <v>12876.11</v>
      </c>
      <c r="G33" s="29"/>
      <c r="H33" s="29">
        <v>-4942.5600000000004</v>
      </c>
      <c r="I33" s="25"/>
      <c r="J33" s="25">
        <f t="shared" si="1"/>
        <v>-4942.5600000000004</v>
      </c>
      <c r="K33" s="25">
        <f t="shared" si="2"/>
        <v>7933.55</v>
      </c>
      <c r="L33" s="29">
        <v>7933.55</v>
      </c>
      <c r="M33" s="29">
        <v>0</v>
      </c>
      <c r="N33" s="29">
        <v>7933.55</v>
      </c>
      <c r="O33" s="29">
        <v>7933.55</v>
      </c>
      <c r="P33" s="29">
        <f t="shared" si="3"/>
        <v>7933.55</v>
      </c>
      <c r="Q33" s="26">
        <f t="shared" si="4"/>
        <v>0</v>
      </c>
      <c r="R33" s="29">
        <v>7933.55</v>
      </c>
      <c r="S33" s="29">
        <v>7933.55</v>
      </c>
      <c r="T33" s="29">
        <f t="shared" si="5"/>
        <v>0</v>
      </c>
      <c r="U33" s="29">
        <v>7933.55</v>
      </c>
      <c r="V33" s="29">
        <v>7933.55</v>
      </c>
      <c r="W33" s="28">
        <v>4942.5600000000004</v>
      </c>
      <c r="X33" s="6">
        <v>4942.5600000000004</v>
      </c>
      <c r="Y33" s="27">
        <f t="shared" si="6"/>
        <v>0</v>
      </c>
    </row>
    <row r="34" spans="2:25" ht="28.8" x14ac:dyDescent="0.3">
      <c r="B34" s="2" t="s">
        <v>268</v>
      </c>
      <c r="C34" s="2" t="s">
        <v>267</v>
      </c>
      <c r="D34" s="29">
        <v>20000</v>
      </c>
      <c r="E34" s="29">
        <v>2731.38</v>
      </c>
      <c r="F34" s="29">
        <v>22731.38</v>
      </c>
      <c r="G34" s="29"/>
      <c r="H34" s="29">
        <v>-10327.56</v>
      </c>
      <c r="I34" s="25"/>
      <c r="J34" s="25">
        <f t="shared" si="1"/>
        <v>-10327.56</v>
      </c>
      <c r="K34" s="25">
        <f t="shared" si="2"/>
        <v>12403.820000000002</v>
      </c>
      <c r="L34" s="29">
        <v>12403.82</v>
      </c>
      <c r="M34" s="29">
        <v>0</v>
      </c>
      <c r="N34" s="29">
        <v>12403.82</v>
      </c>
      <c r="O34" s="29">
        <v>12403.82</v>
      </c>
      <c r="P34" s="29">
        <f t="shared" si="3"/>
        <v>12403.82</v>
      </c>
      <c r="Q34" s="26">
        <f t="shared" si="4"/>
        <v>0</v>
      </c>
      <c r="R34" s="29">
        <v>12403.82</v>
      </c>
      <c r="S34" s="29">
        <v>12403.82</v>
      </c>
      <c r="T34" s="29">
        <f t="shared" si="5"/>
        <v>0</v>
      </c>
      <c r="U34" s="29">
        <v>12403.82</v>
      </c>
      <c r="V34" s="29">
        <v>12403.82</v>
      </c>
      <c r="W34" s="28">
        <v>10327.56</v>
      </c>
      <c r="X34" s="6">
        <v>10327.56</v>
      </c>
      <c r="Y34" s="27">
        <f t="shared" si="6"/>
        <v>0</v>
      </c>
    </row>
    <row r="35" spans="2:25" ht="28.8" x14ac:dyDescent="0.3">
      <c r="B35" s="2" t="s">
        <v>266</v>
      </c>
      <c r="C35" s="2" t="s">
        <v>265</v>
      </c>
      <c r="D35" s="29">
        <v>300</v>
      </c>
      <c r="E35" s="29">
        <v>2000</v>
      </c>
      <c r="F35" s="29">
        <v>2300</v>
      </c>
      <c r="G35" s="29"/>
      <c r="H35" s="29">
        <v>-620.5</v>
      </c>
      <c r="I35" s="25"/>
      <c r="J35" s="25">
        <f t="shared" ref="J35:J62" si="7">SUM(G35:I35)</f>
        <v>-620.5</v>
      </c>
      <c r="K35" s="25">
        <f t="shared" ref="K35:K62" si="8">F35+J35</f>
        <v>1679.5</v>
      </c>
      <c r="L35" s="29">
        <v>1679.5</v>
      </c>
      <c r="M35" s="29">
        <v>0</v>
      </c>
      <c r="N35" s="29">
        <v>1679.5</v>
      </c>
      <c r="O35" s="29">
        <v>1679.5</v>
      </c>
      <c r="P35" s="29">
        <f t="shared" si="3"/>
        <v>1679.5</v>
      </c>
      <c r="Q35" s="26">
        <f t="shared" ref="Q35:Q62" si="9">K35-P35</f>
        <v>0</v>
      </c>
      <c r="R35" s="29">
        <v>1679.5</v>
      </c>
      <c r="S35" s="29">
        <v>1679.5</v>
      </c>
      <c r="T35" s="29">
        <f t="shared" ref="T35:T62" si="10">O35-S35</f>
        <v>0</v>
      </c>
      <c r="U35" s="29">
        <v>1679.5</v>
      </c>
      <c r="V35" s="29">
        <v>1679.5</v>
      </c>
      <c r="W35" s="28">
        <v>620.5</v>
      </c>
      <c r="X35" s="6">
        <v>620.5</v>
      </c>
      <c r="Y35" s="27">
        <f t="shared" ref="Y35:Y62" si="11">S35-V35</f>
        <v>0</v>
      </c>
    </row>
    <row r="36" spans="2:25" ht="28.8" x14ac:dyDescent="0.3">
      <c r="B36" s="2" t="s">
        <v>264</v>
      </c>
      <c r="C36" s="2" t="s">
        <v>263</v>
      </c>
      <c r="D36" s="29">
        <v>2000</v>
      </c>
      <c r="E36" s="29">
        <v>721.75</v>
      </c>
      <c r="F36" s="29">
        <v>2721.75</v>
      </c>
      <c r="G36" s="29"/>
      <c r="H36" s="29">
        <v>-1535.75</v>
      </c>
      <c r="I36" s="25"/>
      <c r="J36" s="25">
        <f t="shared" si="7"/>
        <v>-1535.75</v>
      </c>
      <c r="K36" s="25">
        <f t="shared" si="8"/>
        <v>1186</v>
      </c>
      <c r="L36" s="29">
        <v>1186</v>
      </c>
      <c r="M36" s="29">
        <v>0</v>
      </c>
      <c r="N36" s="29">
        <v>1186</v>
      </c>
      <c r="O36" s="29">
        <v>1186</v>
      </c>
      <c r="P36" s="29">
        <f t="shared" si="3"/>
        <v>1186</v>
      </c>
      <c r="Q36" s="26">
        <f t="shared" si="9"/>
        <v>0</v>
      </c>
      <c r="R36" s="29">
        <v>1186</v>
      </c>
      <c r="S36" s="29">
        <v>1186</v>
      </c>
      <c r="T36" s="29">
        <f t="shared" si="10"/>
        <v>0</v>
      </c>
      <c r="U36" s="29">
        <v>1186</v>
      </c>
      <c r="V36" s="29">
        <v>1186</v>
      </c>
      <c r="W36" s="28">
        <v>1535.75</v>
      </c>
      <c r="X36" s="6">
        <v>1535.75</v>
      </c>
      <c r="Y36" s="27">
        <f t="shared" si="11"/>
        <v>0</v>
      </c>
    </row>
    <row r="37" spans="2:25" ht="28.8" x14ac:dyDescent="0.3">
      <c r="B37" s="2" t="s">
        <v>262</v>
      </c>
      <c r="C37" s="2" t="s">
        <v>37</v>
      </c>
      <c r="D37" s="29">
        <v>3000</v>
      </c>
      <c r="E37" s="29">
        <v>-600</v>
      </c>
      <c r="F37" s="29">
        <v>2400</v>
      </c>
      <c r="G37" s="29"/>
      <c r="H37" s="29">
        <v>-2400</v>
      </c>
      <c r="I37" s="25"/>
      <c r="J37" s="25">
        <f t="shared" si="7"/>
        <v>-2400</v>
      </c>
      <c r="K37" s="25">
        <f t="shared" si="8"/>
        <v>0</v>
      </c>
      <c r="L37" s="29">
        <v>0</v>
      </c>
      <c r="M37" s="29">
        <v>0</v>
      </c>
      <c r="N37" s="29">
        <v>0</v>
      </c>
      <c r="O37" s="29">
        <v>0</v>
      </c>
      <c r="P37" s="29">
        <f t="shared" si="3"/>
        <v>0</v>
      </c>
      <c r="Q37" s="26">
        <f t="shared" si="9"/>
        <v>0</v>
      </c>
      <c r="R37" s="29">
        <v>0</v>
      </c>
      <c r="S37" s="29">
        <v>0</v>
      </c>
      <c r="T37" s="29">
        <f t="shared" si="10"/>
        <v>0</v>
      </c>
      <c r="U37" s="29">
        <v>0</v>
      </c>
      <c r="V37" s="29">
        <v>0</v>
      </c>
      <c r="W37" s="28">
        <v>2400</v>
      </c>
      <c r="X37" s="6">
        <v>2400</v>
      </c>
      <c r="Y37" s="27">
        <f t="shared" si="11"/>
        <v>0</v>
      </c>
    </row>
    <row r="38" spans="2:25" ht="28.8" x14ac:dyDescent="0.3">
      <c r="B38" s="2" t="s">
        <v>261</v>
      </c>
      <c r="C38" s="2" t="s">
        <v>260</v>
      </c>
      <c r="D38" s="29">
        <v>200</v>
      </c>
      <c r="E38" s="29">
        <v>0</v>
      </c>
      <c r="F38" s="29">
        <v>200</v>
      </c>
      <c r="G38" s="29"/>
      <c r="H38" s="29">
        <v>-200</v>
      </c>
      <c r="I38" s="25"/>
      <c r="J38" s="25">
        <f t="shared" si="7"/>
        <v>-200</v>
      </c>
      <c r="K38" s="25">
        <f t="shared" si="8"/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26">
        <f t="shared" si="9"/>
        <v>0</v>
      </c>
      <c r="R38" s="29">
        <v>0</v>
      </c>
      <c r="S38" s="29">
        <v>0</v>
      </c>
      <c r="T38" s="29">
        <f t="shared" si="10"/>
        <v>0</v>
      </c>
      <c r="U38" s="29">
        <v>0</v>
      </c>
      <c r="V38" s="29">
        <v>0</v>
      </c>
      <c r="W38" s="28">
        <v>200</v>
      </c>
      <c r="X38" s="6">
        <v>200</v>
      </c>
      <c r="Y38" s="27">
        <f t="shared" si="11"/>
        <v>0</v>
      </c>
    </row>
    <row r="39" spans="2:25" ht="46.8" customHeight="1" x14ac:dyDescent="0.3">
      <c r="B39" s="35" t="s">
        <v>259</v>
      </c>
      <c r="C39" s="35" t="s">
        <v>258</v>
      </c>
      <c r="D39" s="34">
        <v>1646</v>
      </c>
      <c r="E39" s="34">
        <v>-1646</v>
      </c>
      <c r="F39" s="34">
        <v>0</v>
      </c>
      <c r="G39" s="34"/>
      <c r="H39" s="34">
        <v>0</v>
      </c>
      <c r="I39" s="34"/>
      <c r="J39" s="34">
        <f t="shared" si="7"/>
        <v>0</v>
      </c>
      <c r="K39" s="34">
        <f t="shared" si="8"/>
        <v>0</v>
      </c>
      <c r="L39" s="34">
        <v>0</v>
      </c>
      <c r="M39" s="34">
        <v>0</v>
      </c>
      <c r="N39" s="29">
        <v>0</v>
      </c>
      <c r="O39" s="34">
        <v>0</v>
      </c>
      <c r="P39" s="34">
        <f t="shared" si="3"/>
        <v>0</v>
      </c>
      <c r="Q39" s="26">
        <f t="shared" si="9"/>
        <v>0</v>
      </c>
      <c r="R39" s="29">
        <v>0</v>
      </c>
      <c r="S39" s="34">
        <v>0</v>
      </c>
      <c r="T39" s="34">
        <f t="shared" si="10"/>
        <v>0</v>
      </c>
      <c r="U39" s="29">
        <v>0</v>
      </c>
      <c r="V39" s="34">
        <v>0</v>
      </c>
      <c r="W39" s="28">
        <v>0</v>
      </c>
      <c r="X39" s="6">
        <v>0</v>
      </c>
      <c r="Y39" s="33">
        <f t="shared" si="11"/>
        <v>0</v>
      </c>
    </row>
    <row r="40" spans="2:25" ht="46.8" customHeight="1" x14ac:dyDescent="0.3">
      <c r="B40" s="35" t="s">
        <v>257</v>
      </c>
      <c r="C40" s="35" t="s">
        <v>256</v>
      </c>
      <c r="D40" s="34">
        <v>1800.41</v>
      </c>
      <c r="E40" s="34">
        <v>-1800.41</v>
      </c>
      <c r="F40" s="34">
        <v>0</v>
      </c>
      <c r="G40" s="34"/>
      <c r="H40" s="34">
        <v>0</v>
      </c>
      <c r="I40" s="34"/>
      <c r="J40" s="34">
        <f t="shared" si="7"/>
        <v>0</v>
      </c>
      <c r="K40" s="34">
        <f t="shared" si="8"/>
        <v>0</v>
      </c>
      <c r="L40" s="34">
        <v>0</v>
      </c>
      <c r="M40" s="34">
        <v>0</v>
      </c>
      <c r="N40" s="29">
        <v>0</v>
      </c>
      <c r="O40" s="34">
        <v>0</v>
      </c>
      <c r="P40" s="34">
        <f t="shared" si="3"/>
        <v>0</v>
      </c>
      <c r="Q40" s="26">
        <f t="shared" si="9"/>
        <v>0</v>
      </c>
      <c r="R40" s="29">
        <v>0</v>
      </c>
      <c r="S40" s="34">
        <v>0</v>
      </c>
      <c r="T40" s="34">
        <f t="shared" si="10"/>
        <v>0</v>
      </c>
      <c r="U40" s="29">
        <v>0</v>
      </c>
      <c r="V40" s="34">
        <v>0</v>
      </c>
      <c r="W40" s="28">
        <v>0</v>
      </c>
      <c r="X40" s="6">
        <v>0</v>
      </c>
      <c r="Y40" s="33">
        <f t="shared" si="11"/>
        <v>0</v>
      </c>
    </row>
    <row r="41" spans="2:25" ht="46.8" customHeight="1" x14ac:dyDescent="0.3">
      <c r="B41" s="35" t="s">
        <v>255</v>
      </c>
      <c r="C41" s="35" t="s">
        <v>254</v>
      </c>
      <c r="D41" s="34">
        <v>734.28</v>
      </c>
      <c r="E41" s="34">
        <v>-734.28</v>
      </c>
      <c r="F41" s="34">
        <v>0</v>
      </c>
      <c r="G41" s="34"/>
      <c r="H41" s="34">
        <v>0</v>
      </c>
      <c r="I41" s="34"/>
      <c r="J41" s="34">
        <f t="shared" si="7"/>
        <v>0</v>
      </c>
      <c r="K41" s="34">
        <f t="shared" si="8"/>
        <v>0</v>
      </c>
      <c r="L41" s="34">
        <v>0</v>
      </c>
      <c r="M41" s="34">
        <v>0</v>
      </c>
      <c r="N41" s="29">
        <v>0</v>
      </c>
      <c r="O41" s="34">
        <v>0</v>
      </c>
      <c r="P41" s="34">
        <f t="shared" si="3"/>
        <v>0</v>
      </c>
      <c r="Q41" s="26">
        <f t="shared" si="9"/>
        <v>0</v>
      </c>
      <c r="R41" s="29">
        <v>0</v>
      </c>
      <c r="S41" s="34">
        <v>0</v>
      </c>
      <c r="T41" s="34">
        <f t="shared" si="10"/>
        <v>0</v>
      </c>
      <c r="U41" s="29">
        <v>0</v>
      </c>
      <c r="V41" s="34">
        <v>0</v>
      </c>
      <c r="W41" s="28">
        <v>0</v>
      </c>
      <c r="X41" s="6">
        <v>0</v>
      </c>
      <c r="Y41" s="33">
        <f t="shared" si="11"/>
        <v>0</v>
      </c>
    </row>
    <row r="42" spans="2:25" ht="46.8" customHeight="1" x14ac:dyDescent="0.3">
      <c r="B42" s="35" t="s">
        <v>253</v>
      </c>
      <c r="C42" s="35" t="s">
        <v>252</v>
      </c>
      <c r="D42" s="34">
        <v>668.66</v>
      </c>
      <c r="E42" s="34">
        <v>-668.66</v>
      </c>
      <c r="F42" s="34">
        <v>0</v>
      </c>
      <c r="G42" s="34"/>
      <c r="H42" s="34">
        <v>0</v>
      </c>
      <c r="I42" s="34"/>
      <c r="J42" s="34">
        <f t="shared" si="7"/>
        <v>0</v>
      </c>
      <c r="K42" s="34">
        <f t="shared" si="8"/>
        <v>0</v>
      </c>
      <c r="L42" s="34">
        <v>0</v>
      </c>
      <c r="M42" s="34">
        <v>0</v>
      </c>
      <c r="N42" s="29">
        <v>0</v>
      </c>
      <c r="O42" s="34">
        <v>0</v>
      </c>
      <c r="P42" s="34">
        <f t="shared" si="3"/>
        <v>0</v>
      </c>
      <c r="Q42" s="26">
        <f t="shared" si="9"/>
        <v>0</v>
      </c>
      <c r="R42" s="29">
        <v>0</v>
      </c>
      <c r="S42" s="34">
        <v>0</v>
      </c>
      <c r="T42" s="34">
        <f t="shared" si="10"/>
        <v>0</v>
      </c>
      <c r="U42" s="29">
        <v>0</v>
      </c>
      <c r="V42" s="34">
        <v>0</v>
      </c>
      <c r="W42" s="28">
        <v>0</v>
      </c>
      <c r="X42" s="6">
        <v>0</v>
      </c>
      <c r="Y42" s="33">
        <f t="shared" si="11"/>
        <v>0</v>
      </c>
    </row>
    <row r="43" spans="2:25" ht="28.8" x14ac:dyDescent="0.3">
      <c r="B43" s="2" t="s">
        <v>251</v>
      </c>
      <c r="C43" s="2" t="s">
        <v>40</v>
      </c>
      <c r="D43" s="29">
        <v>0</v>
      </c>
      <c r="E43" s="29">
        <v>4000</v>
      </c>
      <c r="F43" s="29">
        <v>4000</v>
      </c>
      <c r="G43" s="29"/>
      <c r="H43" s="29">
        <v>-593.91999999999996</v>
      </c>
      <c r="I43" s="25"/>
      <c r="J43" s="25">
        <f t="shared" si="7"/>
        <v>-593.91999999999996</v>
      </c>
      <c r="K43" s="25">
        <f t="shared" si="8"/>
        <v>3406.08</v>
      </c>
      <c r="L43" s="29">
        <v>3406.08</v>
      </c>
      <c r="M43" s="29">
        <v>0</v>
      </c>
      <c r="N43" s="29">
        <v>3406.08</v>
      </c>
      <c r="O43" s="29">
        <v>3406.08</v>
      </c>
      <c r="P43" s="29">
        <f t="shared" si="3"/>
        <v>3406.08</v>
      </c>
      <c r="Q43" s="26">
        <f t="shared" si="9"/>
        <v>0</v>
      </c>
      <c r="R43" s="29">
        <v>3406.08</v>
      </c>
      <c r="S43" s="29">
        <v>3406.08</v>
      </c>
      <c r="T43" s="29">
        <f t="shared" si="10"/>
        <v>0</v>
      </c>
      <c r="U43" s="29">
        <v>3406.08</v>
      </c>
      <c r="V43" s="29">
        <v>3406.08</v>
      </c>
      <c r="W43" s="28">
        <v>593.91999999999996</v>
      </c>
      <c r="X43" s="6">
        <v>593.91999999999996</v>
      </c>
      <c r="Y43" s="27">
        <f t="shared" si="11"/>
        <v>0</v>
      </c>
    </row>
    <row r="44" spans="2:25" ht="28.8" x14ac:dyDescent="0.3">
      <c r="B44" s="2" t="s">
        <v>250</v>
      </c>
      <c r="C44" s="2" t="s">
        <v>222</v>
      </c>
      <c r="D44" s="29">
        <v>2000</v>
      </c>
      <c r="E44" s="29">
        <v>0</v>
      </c>
      <c r="F44" s="29">
        <v>2000</v>
      </c>
      <c r="G44" s="29"/>
      <c r="H44" s="29">
        <v>-2000</v>
      </c>
      <c r="I44" s="25"/>
      <c r="J44" s="25">
        <f t="shared" si="7"/>
        <v>-2000</v>
      </c>
      <c r="K44" s="25">
        <f t="shared" si="8"/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26">
        <f t="shared" si="9"/>
        <v>0</v>
      </c>
      <c r="R44" s="29">
        <v>0</v>
      </c>
      <c r="S44" s="29">
        <v>0</v>
      </c>
      <c r="T44" s="29">
        <f t="shared" si="10"/>
        <v>0</v>
      </c>
      <c r="U44" s="29">
        <v>0</v>
      </c>
      <c r="V44" s="29">
        <v>0</v>
      </c>
      <c r="W44" s="28">
        <v>2000</v>
      </c>
      <c r="X44" s="6">
        <v>2000</v>
      </c>
      <c r="Y44" s="27">
        <f t="shared" si="11"/>
        <v>0</v>
      </c>
    </row>
    <row r="45" spans="2:25" ht="28.8" x14ac:dyDescent="0.3">
      <c r="B45" s="2" t="s">
        <v>249</v>
      </c>
      <c r="C45" s="2" t="s">
        <v>248</v>
      </c>
      <c r="D45" s="29">
        <v>1500</v>
      </c>
      <c r="E45" s="29">
        <v>0</v>
      </c>
      <c r="F45" s="29">
        <v>1500</v>
      </c>
      <c r="G45" s="29"/>
      <c r="H45" s="29">
        <v>-1500</v>
      </c>
      <c r="I45" s="25"/>
      <c r="J45" s="25">
        <f t="shared" si="7"/>
        <v>-1500</v>
      </c>
      <c r="K45" s="25">
        <f t="shared" si="8"/>
        <v>0</v>
      </c>
      <c r="L45" s="29">
        <v>0</v>
      </c>
      <c r="M45" s="29">
        <v>0</v>
      </c>
      <c r="N45" s="29">
        <v>0</v>
      </c>
      <c r="O45" s="29">
        <v>0</v>
      </c>
      <c r="P45" s="29">
        <f t="shared" si="3"/>
        <v>0</v>
      </c>
      <c r="Q45" s="26">
        <f t="shared" si="9"/>
        <v>0</v>
      </c>
      <c r="R45" s="29">
        <v>0</v>
      </c>
      <c r="S45" s="29">
        <v>0</v>
      </c>
      <c r="T45" s="29">
        <f t="shared" si="10"/>
        <v>0</v>
      </c>
      <c r="U45" s="29">
        <v>0</v>
      </c>
      <c r="V45" s="29">
        <v>0</v>
      </c>
      <c r="W45" s="28">
        <v>1500</v>
      </c>
      <c r="X45" s="6">
        <v>1500</v>
      </c>
      <c r="Y45" s="27">
        <f t="shared" si="11"/>
        <v>0</v>
      </c>
    </row>
    <row r="46" spans="2:25" ht="28.8" x14ac:dyDescent="0.3">
      <c r="B46" s="8" t="s">
        <v>247</v>
      </c>
      <c r="C46" s="8" t="s">
        <v>220</v>
      </c>
      <c r="D46" s="25">
        <v>1500</v>
      </c>
      <c r="E46" s="25">
        <v>0</v>
      </c>
      <c r="F46" s="25">
        <v>1500</v>
      </c>
      <c r="G46" s="25"/>
      <c r="H46" s="25">
        <v>-1500</v>
      </c>
      <c r="I46" s="25"/>
      <c r="J46" s="25">
        <f t="shared" si="7"/>
        <v>-1500</v>
      </c>
      <c r="K46" s="25">
        <f t="shared" si="8"/>
        <v>0</v>
      </c>
      <c r="L46" s="25">
        <v>0</v>
      </c>
      <c r="M46" s="25">
        <v>0</v>
      </c>
      <c r="N46" s="25">
        <v>0</v>
      </c>
      <c r="O46" s="25">
        <v>0</v>
      </c>
      <c r="P46" s="25">
        <f t="shared" si="3"/>
        <v>0</v>
      </c>
      <c r="Q46" s="26">
        <f t="shared" si="9"/>
        <v>0</v>
      </c>
      <c r="R46" s="25">
        <v>0</v>
      </c>
      <c r="S46" s="25">
        <v>0</v>
      </c>
      <c r="T46" s="25">
        <f t="shared" si="10"/>
        <v>0</v>
      </c>
      <c r="U46" s="25">
        <v>0</v>
      </c>
      <c r="V46" s="25">
        <v>0</v>
      </c>
      <c r="W46" s="24">
        <v>1500</v>
      </c>
      <c r="X46" s="7">
        <v>1500</v>
      </c>
      <c r="Y46" s="23">
        <f t="shared" si="11"/>
        <v>0</v>
      </c>
    </row>
    <row r="47" spans="2:25" ht="28.8" x14ac:dyDescent="0.3">
      <c r="B47" s="2" t="s">
        <v>246</v>
      </c>
      <c r="C47" s="2" t="s">
        <v>32</v>
      </c>
      <c r="D47" s="29">
        <v>2500</v>
      </c>
      <c r="E47" s="29">
        <v>-2500</v>
      </c>
      <c r="F47" s="29">
        <v>0</v>
      </c>
      <c r="G47" s="29"/>
      <c r="H47" s="29">
        <v>0</v>
      </c>
      <c r="I47" s="25"/>
      <c r="J47" s="25">
        <f t="shared" si="7"/>
        <v>0</v>
      </c>
      <c r="K47" s="25">
        <f t="shared" si="8"/>
        <v>0</v>
      </c>
      <c r="L47" s="29">
        <v>0</v>
      </c>
      <c r="M47" s="29">
        <v>0</v>
      </c>
      <c r="N47" s="29">
        <v>0</v>
      </c>
      <c r="O47" s="29">
        <v>0</v>
      </c>
      <c r="P47" s="29">
        <f t="shared" si="3"/>
        <v>0</v>
      </c>
      <c r="Q47" s="26">
        <f t="shared" si="9"/>
        <v>0</v>
      </c>
      <c r="R47" s="29">
        <v>0</v>
      </c>
      <c r="S47" s="29">
        <v>0</v>
      </c>
      <c r="T47" s="29">
        <f t="shared" si="10"/>
        <v>0</v>
      </c>
      <c r="U47" s="29">
        <v>0</v>
      </c>
      <c r="V47" s="29">
        <v>0</v>
      </c>
      <c r="W47" s="28">
        <v>0</v>
      </c>
      <c r="X47" s="6">
        <v>0</v>
      </c>
      <c r="Y47" s="27">
        <f t="shared" si="11"/>
        <v>0</v>
      </c>
    </row>
    <row r="48" spans="2:25" ht="28.8" x14ac:dyDescent="0.3">
      <c r="B48" s="2" t="s">
        <v>245</v>
      </c>
      <c r="C48" s="2" t="s">
        <v>244</v>
      </c>
      <c r="D48" s="29">
        <v>250</v>
      </c>
      <c r="E48" s="29">
        <v>0</v>
      </c>
      <c r="F48" s="29">
        <v>250</v>
      </c>
      <c r="G48" s="29"/>
      <c r="H48" s="29">
        <v>-250</v>
      </c>
      <c r="I48" s="25"/>
      <c r="J48" s="25">
        <f t="shared" si="7"/>
        <v>-250</v>
      </c>
      <c r="K48" s="25">
        <f t="shared" si="8"/>
        <v>0</v>
      </c>
      <c r="L48" s="29">
        <v>0</v>
      </c>
      <c r="M48" s="29">
        <v>0</v>
      </c>
      <c r="N48" s="29">
        <v>0</v>
      </c>
      <c r="O48" s="29">
        <v>0</v>
      </c>
      <c r="P48" s="29">
        <f t="shared" si="3"/>
        <v>0</v>
      </c>
      <c r="Q48" s="26">
        <f t="shared" si="9"/>
        <v>0</v>
      </c>
      <c r="R48" s="29">
        <v>0</v>
      </c>
      <c r="S48" s="29">
        <v>0</v>
      </c>
      <c r="T48" s="29">
        <f t="shared" si="10"/>
        <v>0</v>
      </c>
      <c r="U48" s="29">
        <v>0</v>
      </c>
      <c r="V48" s="29">
        <v>0</v>
      </c>
      <c r="W48" s="28">
        <v>250</v>
      </c>
      <c r="X48" s="6">
        <v>250</v>
      </c>
      <c r="Y48" s="27">
        <f t="shared" si="11"/>
        <v>0</v>
      </c>
    </row>
    <row r="49" spans="2:25" s="9" customFormat="1" ht="28.8" x14ac:dyDescent="0.3">
      <c r="B49" s="8" t="s">
        <v>243</v>
      </c>
      <c r="C49" s="8" t="s">
        <v>242</v>
      </c>
      <c r="D49" s="25">
        <v>6697.57</v>
      </c>
      <c r="E49" s="25">
        <v>-2258.9499999999998</v>
      </c>
      <c r="F49" s="25">
        <v>4438.62</v>
      </c>
      <c r="G49" s="25"/>
      <c r="H49" s="25">
        <v>-14.58</v>
      </c>
      <c r="I49" s="25">
        <v>0</v>
      </c>
      <c r="J49" s="25">
        <f t="shared" si="7"/>
        <v>-14.58</v>
      </c>
      <c r="K49" s="25">
        <f t="shared" si="8"/>
        <v>4424.04</v>
      </c>
      <c r="L49" s="25">
        <v>4424.04</v>
      </c>
      <c r="M49" s="25">
        <v>0</v>
      </c>
      <c r="N49" s="25">
        <v>4434.04</v>
      </c>
      <c r="O49" s="25">
        <f>4434.04-10</f>
        <v>4424.04</v>
      </c>
      <c r="P49" s="25">
        <f>+O49</f>
        <v>4424.04</v>
      </c>
      <c r="Q49" s="25">
        <f t="shared" si="9"/>
        <v>0</v>
      </c>
      <c r="R49" s="25">
        <v>4424.04</v>
      </c>
      <c r="S49" s="25">
        <v>4424.04</v>
      </c>
      <c r="T49" s="25">
        <f t="shared" si="10"/>
        <v>0</v>
      </c>
      <c r="U49" s="25">
        <v>4424.04</v>
      </c>
      <c r="V49" s="25">
        <v>4424.04</v>
      </c>
      <c r="W49" s="24">
        <v>14.58</v>
      </c>
      <c r="X49" s="7">
        <v>14.58</v>
      </c>
      <c r="Y49" s="23">
        <f t="shared" si="11"/>
        <v>0</v>
      </c>
    </row>
    <row r="50" spans="2:25" ht="28.8" x14ac:dyDescent="0.3">
      <c r="B50" s="2" t="s">
        <v>241</v>
      </c>
      <c r="C50" s="2" t="s">
        <v>240</v>
      </c>
      <c r="D50" s="29">
        <v>410</v>
      </c>
      <c r="E50" s="29">
        <v>-410</v>
      </c>
      <c r="F50" s="29">
        <v>0</v>
      </c>
      <c r="G50" s="29"/>
      <c r="H50" s="29">
        <v>0</v>
      </c>
      <c r="I50" s="25"/>
      <c r="J50" s="25">
        <f t="shared" si="7"/>
        <v>0</v>
      </c>
      <c r="K50" s="25">
        <f t="shared" si="8"/>
        <v>0</v>
      </c>
      <c r="L50" s="29">
        <v>0</v>
      </c>
      <c r="M50" s="29">
        <v>0</v>
      </c>
      <c r="N50" s="29">
        <v>0</v>
      </c>
      <c r="O50" s="29">
        <v>0</v>
      </c>
      <c r="P50" s="29">
        <f t="shared" ref="P50:P62" si="12">M50+O50</f>
        <v>0</v>
      </c>
      <c r="Q50" s="26">
        <f t="shared" si="9"/>
        <v>0</v>
      </c>
      <c r="R50" s="29">
        <v>0</v>
      </c>
      <c r="S50" s="29">
        <v>0</v>
      </c>
      <c r="T50" s="29">
        <f t="shared" si="10"/>
        <v>0</v>
      </c>
      <c r="U50" s="29">
        <v>0</v>
      </c>
      <c r="V50" s="29">
        <v>0</v>
      </c>
      <c r="W50" s="28">
        <v>0</v>
      </c>
      <c r="X50" s="6">
        <v>0</v>
      </c>
      <c r="Y50" s="27">
        <f t="shared" si="11"/>
        <v>0</v>
      </c>
    </row>
    <row r="51" spans="2:25" ht="28.8" x14ac:dyDescent="0.3">
      <c r="B51" s="8" t="s">
        <v>239</v>
      </c>
      <c r="C51" s="8" t="s">
        <v>238</v>
      </c>
      <c r="D51" s="25">
        <v>15000</v>
      </c>
      <c r="E51" s="25">
        <v>7986.44</v>
      </c>
      <c r="F51" s="25">
        <v>22986.44</v>
      </c>
      <c r="G51" s="25"/>
      <c r="H51" s="25">
        <v>-11055.36</v>
      </c>
      <c r="I51" s="25">
        <v>0</v>
      </c>
      <c r="J51" s="25">
        <f t="shared" si="7"/>
        <v>-11055.36</v>
      </c>
      <c r="K51" s="25">
        <f t="shared" si="8"/>
        <v>11931.079999999998</v>
      </c>
      <c r="L51" s="25">
        <v>11932.07</v>
      </c>
      <c r="M51" s="25">
        <v>0</v>
      </c>
      <c r="N51" s="25">
        <v>11931.08</v>
      </c>
      <c r="O51" s="25">
        <v>11931.08</v>
      </c>
      <c r="P51" s="25">
        <f t="shared" si="12"/>
        <v>11931.08</v>
      </c>
      <c r="Q51" s="26">
        <f t="shared" si="9"/>
        <v>0</v>
      </c>
      <c r="R51" s="25">
        <v>11931.08</v>
      </c>
      <c r="S51" s="25">
        <v>11931.08</v>
      </c>
      <c r="T51" s="25">
        <f t="shared" si="10"/>
        <v>0</v>
      </c>
      <c r="U51" s="25">
        <v>10903.32</v>
      </c>
      <c r="V51" s="25">
        <v>10903.32</v>
      </c>
      <c r="W51" s="24">
        <v>11055.36</v>
      </c>
      <c r="X51" s="7">
        <v>11055.36</v>
      </c>
      <c r="Y51" s="23">
        <f t="shared" si="11"/>
        <v>1027.7600000000002</v>
      </c>
    </row>
    <row r="52" spans="2:25" s="9" customFormat="1" ht="28.8" x14ac:dyDescent="0.3">
      <c r="B52" s="8" t="s">
        <v>237</v>
      </c>
      <c r="C52" s="8" t="s">
        <v>236</v>
      </c>
      <c r="D52" s="25">
        <v>1616</v>
      </c>
      <c r="E52" s="25">
        <v>1600</v>
      </c>
      <c r="F52" s="25">
        <v>3216</v>
      </c>
      <c r="G52" s="25"/>
      <c r="H52" s="25">
        <v>-864.83</v>
      </c>
      <c r="I52" s="25"/>
      <c r="J52" s="25">
        <f t="shared" si="7"/>
        <v>-864.83</v>
      </c>
      <c r="K52" s="25">
        <f t="shared" si="8"/>
        <v>2351.17</v>
      </c>
      <c r="L52" s="25">
        <v>0</v>
      </c>
      <c r="M52" s="25">
        <v>0</v>
      </c>
      <c r="N52" s="25">
        <v>2351.17</v>
      </c>
      <c r="O52" s="25">
        <v>2351.17</v>
      </c>
      <c r="P52" s="25">
        <f t="shared" si="12"/>
        <v>2351.17</v>
      </c>
      <c r="Q52" s="26">
        <f t="shared" si="9"/>
        <v>0</v>
      </c>
      <c r="R52" s="25">
        <v>2351.17</v>
      </c>
      <c r="S52" s="25">
        <v>2351.17</v>
      </c>
      <c r="T52" s="25">
        <f t="shared" si="10"/>
        <v>0</v>
      </c>
      <c r="U52" s="25">
        <v>2348.67</v>
      </c>
      <c r="V52" s="25">
        <v>2348.67</v>
      </c>
      <c r="W52" s="24">
        <v>864.83</v>
      </c>
      <c r="X52" s="7">
        <v>864.83</v>
      </c>
      <c r="Y52" s="23">
        <f t="shared" si="11"/>
        <v>2.5</v>
      </c>
    </row>
    <row r="53" spans="2:25" ht="43.2" x14ac:dyDescent="0.3">
      <c r="B53" s="2" t="s">
        <v>235</v>
      </c>
      <c r="C53" s="2" t="s">
        <v>234</v>
      </c>
      <c r="D53" s="29">
        <v>290</v>
      </c>
      <c r="E53" s="29">
        <v>210</v>
      </c>
      <c r="F53" s="29">
        <v>500</v>
      </c>
      <c r="G53" s="29"/>
      <c r="H53" s="29">
        <v>-265.45</v>
      </c>
      <c r="I53" s="25"/>
      <c r="J53" s="25">
        <f t="shared" si="7"/>
        <v>-265.45</v>
      </c>
      <c r="K53" s="25">
        <f t="shared" si="8"/>
        <v>234.55</v>
      </c>
      <c r="L53" s="29">
        <v>234.55</v>
      </c>
      <c r="M53" s="29">
        <v>0</v>
      </c>
      <c r="N53" s="29">
        <v>234.55</v>
      </c>
      <c r="O53" s="29">
        <v>234.55</v>
      </c>
      <c r="P53" s="29">
        <f t="shared" si="12"/>
        <v>234.55</v>
      </c>
      <c r="Q53" s="26">
        <f t="shared" si="9"/>
        <v>0</v>
      </c>
      <c r="R53" s="29">
        <v>234.55</v>
      </c>
      <c r="S53" s="29">
        <v>234.55</v>
      </c>
      <c r="T53" s="29">
        <f t="shared" si="10"/>
        <v>0</v>
      </c>
      <c r="U53" s="29">
        <v>234.55</v>
      </c>
      <c r="V53" s="29">
        <v>234.55</v>
      </c>
      <c r="W53" s="28">
        <v>265.45</v>
      </c>
      <c r="X53" s="6">
        <v>265.45</v>
      </c>
      <c r="Y53" s="27">
        <f t="shared" si="11"/>
        <v>0</v>
      </c>
    </row>
    <row r="54" spans="2:25" s="9" customFormat="1" ht="28.8" x14ac:dyDescent="0.3">
      <c r="B54" s="8" t="s">
        <v>233</v>
      </c>
      <c r="C54" s="8" t="s">
        <v>232</v>
      </c>
      <c r="D54" s="25">
        <v>205000</v>
      </c>
      <c r="E54" s="25">
        <v>-15000</v>
      </c>
      <c r="F54" s="25">
        <v>190000</v>
      </c>
      <c r="G54" s="25"/>
      <c r="H54" s="25">
        <v>-12074.2</v>
      </c>
      <c r="I54" s="25">
        <v>0</v>
      </c>
      <c r="J54" s="25">
        <f t="shared" si="7"/>
        <v>-12074.2</v>
      </c>
      <c r="K54" s="25">
        <f t="shared" si="8"/>
        <v>177925.8</v>
      </c>
      <c r="L54" s="25">
        <v>0</v>
      </c>
      <c r="M54" s="25">
        <v>0</v>
      </c>
      <c r="N54" s="25">
        <v>177925.8</v>
      </c>
      <c r="O54" s="25">
        <v>177925.8</v>
      </c>
      <c r="P54" s="25">
        <f t="shared" si="12"/>
        <v>177925.8</v>
      </c>
      <c r="Q54" s="26">
        <f t="shared" si="9"/>
        <v>0</v>
      </c>
      <c r="R54" s="25">
        <v>177925.8</v>
      </c>
      <c r="S54" s="25">
        <v>177925.8</v>
      </c>
      <c r="T54" s="25">
        <f t="shared" si="10"/>
        <v>0</v>
      </c>
      <c r="U54" s="25">
        <v>177925.8</v>
      </c>
      <c r="V54" s="25">
        <v>177925.8</v>
      </c>
      <c r="W54" s="24">
        <v>12074.2</v>
      </c>
      <c r="X54" s="7">
        <v>12074.2</v>
      </c>
      <c r="Y54" s="23">
        <f t="shared" si="11"/>
        <v>0</v>
      </c>
    </row>
    <row r="55" spans="2:25" ht="46.8" customHeight="1" x14ac:dyDescent="0.3">
      <c r="B55" s="35" t="s">
        <v>231</v>
      </c>
      <c r="C55" s="35" t="s">
        <v>230</v>
      </c>
      <c r="D55" s="34">
        <v>9792.09</v>
      </c>
      <c r="E55" s="34">
        <v>-9792.09</v>
      </c>
      <c r="F55" s="34">
        <v>0</v>
      </c>
      <c r="G55" s="34"/>
      <c r="H55" s="34">
        <v>0</v>
      </c>
      <c r="I55" s="34"/>
      <c r="J55" s="34">
        <f t="shared" si="7"/>
        <v>0</v>
      </c>
      <c r="K55" s="34">
        <f t="shared" si="8"/>
        <v>0</v>
      </c>
      <c r="L55" s="34">
        <v>0</v>
      </c>
      <c r="M55" s="34">
        <v>0</v>
      </c>
      <c r="N55" s="29">
        <v>0</v>
      </c>
      <c r="O55" s="34">
        <v>0</v>
      </c>
      <c r="P55" s="34">
        <f t="shared" si="12"/>
        <v>0</v>
      </c>
      <c r="Q55" s="26">
        <f t="shared" si="9"/>
        <v>0</v>
      </c>
      <c r="R55" s="29">
        <v>0</v>
      </c>
      <c r="S55" s="34">
        <v>0</v>
      </c>
      <c r="T55" s="34">
        <f t="shared" si="10"/>
        <v>0</v>
      </c>
      <c r="U55" s="29">
        <v>0</v>
      </c>
      <c r="V55" s="34">
        <v>0</v>
      </c>
      <c r="W55" s="28">
        <v>0</v>
      </c>
      <c r="X55" s="6">
        <v>0</v>
      </c>
      <c r="Y55" s="33">
        <f t="shared" si="11"/>
        <v>0</v>
      </c>
    </row>
    <row r="56" spans="2:25" s="9" customFormat="1" ht="28.8" x14ac:dyDescent="0.3">
      <c r="B56" s="8" t="s">
        <v>229</v>
      </c>
      <c r="C56" s="8" t="s">
        <v>228</v>
      </c>
      <c r="D56" s="25">
        <v>1000</v>
      </c>
      <c r="E56" s="25">
        <v>200</v>
      </c>
      <c r="F56" s="25">
        <v>1200</v>
      </c>
      <c r="G56" s="25"/>
      <c r="H56" s="25">
        <v>-459.75</v>
      </c>
      <c r="I56" s="25"/>
      <c r="J56" s="25">
        <f t="shared" si="7"/>
        <v>-459.75</v>
      </c>
      <c r="K56" s="25">
        <f t="shared" si="8"/>
        <v>740.25</v>
      </c>
      <c r="L56" s="25">
        <v>740.25</v>
      </c>
      <c r="M56" s="38">
        <v>105.75</v>
      </c>
      <c r="N56" s="25">
        <v>634.5</v>
      </c>
      <c r="O56" s="25">
        <v>634.5</v>
      </c>
      <c r="P56" s="25">
        <f t="shared" si="12"/>
        <v>740.25</v>
      </c>
      <c r="Q56" s="26">
        <f t="shared" si="9"/>
        <v>0</v>
      </c>
      <c r="R56" s="25">
        <v>634.5</v>
      </c>
      <c r="S56" s="25">
        <v>634.5</v>
      </c>
      <c r="T56" s="25">
        <f t="shared" si="10"/>
        <v>0</v>
      </c>
      <c r="U56" s="25">
        <v>528.75</v>
      </c>
      <c r="V56" s="47">
        <v>528.75</v>
      </c>
      <c r="W56" s="24">
        <v>565.5</v>
      </c>
      <c r="X56" s="7">
        <v>565.5</v>
      </c>
      <c r="Y56" s="36">
        <f t="shared" si="11"/>
        <v>105.75</v>
      </c>
    </row>
    <row r="57" spans="2:25" ht="43.2" x14ac:dyDescent="0.3">
      <c r="B57" s="2" t="s">
        <v>227</v>
      </c>
      <c r="C57" s="2" t="s">
        <v>226</v>
      </c>
      <c r="D57" s="29">
        <v>6335</v>
      </c>
      <c r="E57" s="29">
        <v>-6335</v>
      </c>
      <c r="F57" s="29">
        <v>0</v>
      </c>
      <c r="G57" s="29"/>
      <c r="H57" s="29">
        <v>0</v>
      </c>
      <c r="I57" s="25"/>
      <c r="J57" s="25">
        <f t="shared" si="7"/>
        <v>0</v>
      </c>
      <c r="K57" s="25">
        <f t="shared" si="8"/>
        <v>0</v>
      </c>
      <c r="L57" s="29">
        <v>0</v>
      </c>
      <c r="M57" s="29">
        <v>0</v>
      </c>
      <c r="N57" s="29">
        <v>0</v>
      </c>
      <c r="O57" s="29">
        <v>0</v>
      </c>
      <c r="P57" s="29">
        <f t="shared" si="12"/>
        <v>0</v>
      </c>
      <c r="Q57" s="26">
        <f t="shared" si="9"/>
        <v>0</v>
      </c>
      <c r="R57" s="29">
        <v>0</v>
      </c>
      <c r="S57" s="29">
        <v>0</v>
      </c>
      <c r="T57" s="29">
        <f t="shared" si="10"/>
        <v>0</v>
      </c>
      <c r="U57" s="29">
        <v>0</v>
      </c>
      <c r="V57" s="29">
        <v>0</v>
      </c>
      <c r="W57" s="28">
        <v>0</v>
      </c>
      <c r="X57" s="6">
        <v>0</v>
      </c>
      <c r="Y57" s="27">
        <f t="shared" si="11"/>
        <v>0</v>
      </c>
    </row>
    <row r="58" spans="2:25" ht="28.8" x14ac:dyDescent="0.3">
      <c r="B58" s="2" t="s">
        <v>225</v>
      </c>
      <c r="C58" s="2" t="s">
        <v>224</v>
      </c>
      <c r="D58" s="29">
        <v>29665</v>
      </c>
      <c r="E58" s="29">
        <v>6335</v>
      </c>
      <c r="F58" s="29">
        <v>36000</v>
      </c>
      <c r="G58" s="29"/>
      <c r="H58" s="29">
        <v>0</v>
      </c>
      <c r="I58" s="25"/>
      <c r="J58" s="25">
        <f t="shared" si="7"/>
        <v>0</v>
      </c>
      <c r="K58" s="25">
        <f t="shared" si="8"/>
        <v>36000</v>
      </c>
      <c r="L58" s="29">
        <v>36000</v>
      </c>
      <c r="M58" s="29">
        <v>0</v>
      </c>
      <c r="N58" s="29">
        <v>36000</v>
      </c>
      <c r="O58" s="29">
        <v>36000</v>
      </c>
      <c r="P58" s="29">
        <f t="shared" si="12"/>
        <v>36000</v>
      </c>
      <c r="Q58" s="26">
        <f t="shared" si="9"/>
        <v>0</v>
      </c>
      <c r="R58" s="29">
        <v>36000</v>
      </c>
      <c r="S58" s="29">
        <v>36000</v>
      </c>
      <c r="T58" s="29">
        <f t="shared" si="10"/>
        <v>0</v>
      </c>
      <c r="U58" s="29">
        <v>36000</v>
      </c>
      <c r="V58" s="29">
        <v>36000</v>
      </c>
      <c r="W58" s="28">
        <v>0</v>
      </c>
      <c r="X58" s="6">
        <v>0</v>
      </c>
      <c r="Y58" s="27">
        <f t="shared" si="11"/>
        <v>0</v>
      </c>
    </row>
    <row r="59" spans="2:25" ht="28.8" x14ac:dyDescent="0.3">
      <c r="B59" s="2" t="s">
        <v>223</v>
      </c>
      <c r="C59" s="2" t="s">
        <v>222</v>
      </c>
      <c r="D59" s="29">
        <v>2190</v>
      </c>
      <c r="E59" s="29">
        <v>-190</v>
      </c>
      <c r="F59" s="29">
        <v>2000</v>
      </c>
      <c r="G59" s="29"/>
      <c r="H59" s="29">
        <v>-2000</v>
      </c>
      <c r="I59" s="25"/>
      <c r="J59" s="25">
        <f t="shared" si="7"/>
        <v>-2000</v>
      </c>
      <c r="K59" s="25">
        <f t="shared" si="8"/>
        <v>0</v>
      </c>
      <c r="L59" s="29">
        <v>0</v>
      </c>
      <c r="M59" s="29">
        <v>0</v>
      </c>
      <c r="N59" s="29">
        <v>0</v>
      </c>
      <c r="O59" s="29">
        <v>0</v>
      </c>
      <c r="P59" s="29">
        <f t="shared" si="12"/>
        <v>0</v>
      </c>
      <c r="Q59" s="26">
        <f t="shared" si="9"/>
        <v>0</v>
      </c>
      <c r="R59" s="29">
        <v>0</v>
      </c>
      <c r="S59" s="29">
        <v>0</v>
      </c>
      <c r="T59" s="29">
        <f t="shared" si="10"/>
        <v>0</v>
      </c>
      <c r="U59" s="29">
        <v>0</v>
      </c>
      <c r="V59" s="29">
        <v>0</v>
      </c>
      <c r="W59" s="28">
        <v>2000</v>
      </c>
      <c r="X59" s="6">
        <v>2000</v>
      </c>
      <c r="Y59" s="27">
        <f t="shared" si="11"/>
        <v>0</v>
      </c>
    </row>
    <row r="60" spans="2:25" ht="28.8" x14ac:dyDescent="0.3">
      <c r="B60" s="2" t="s">
        <v>221</v>
      </c>
      <c r="C60" s="2" t="s">
        <v>220</v>
      </c>
      <c r="D60" s="29">
        <v>3883.88</v>
      </c>
      <c r="E60" s="29">
        <v>-83.88</v>
      </c>
      <c r="F60" s="29">
        <v>3800</v>
      </c>
      <c r="G60" s="29"/>
      <c r="H60" s="29">
        <v>-3800</v>
      </c>
      <c r="I60" s="25"/>
      <c r="J60" s="25">
        <f t="shared" si="7"/>
        <v>-3800</v>
      </c>
      <c r="K60" s="25">
        <f t="shared" si="8"/>
        <v>0</v>
      </c>
      <c r="L60" s="29">
        <v>0</v>
      </c>
      <c r="M60" s="29">
        <v>0</v>
      </c>
      <c r="N60" s="29">
        <v>0</v>
      </c>
      <c r="O60" s="29">
        <v>0</v>
      </c>
      <c r="P60" s="29">
        <f t="shared" si="12"/>
        <v>0</v>
      </c>
      <c r="Q60" s="26">
        <f t="shared" si="9"/>
        <v>0</v>
      </c>
      <c r="R60" s="29">
        <v>0</v>
      </c>
      <c r="S60" s="29">
        <v>0</v>
      </c>
      <c r="T60" s="29">
        <f t="shared" si="10"/>
        <v>0</v>
      </c>
      <c r="U60" s="29">
        <v>0</v>
      </c>
      <c r="V60" s="29">
        <v>0</v>
      </c>
      <c r="W60" s="28">
        <v>3800</v>
      </c>
      <c r="X60" s="6">
        <v>3800</v>
      </c>
      <c r="Y60" s="27">
        <f t="shared" si="11"/>
        <v>0</v>
      </c>
    </row>
    <row r="61" spans="2:25" ht="28.8" x14ac:dyDescent="0.3">
      <c r="B61" s="2" t="s">
        <v>219</v>
      </c>
      <c r="C61" s="2" t="s">
        <v>218</v>
      </c>
      <c r="D61" s="29">
        <v>0</v>
      </c>
      <c r="E61" s="29">
        <v>27000</v>
      </c>
      <c r="F61" s="29">
        <v>27000</v>
      </c>
      <c r="G61" s="29"/>
      <c r="H61" s="29">
        <v>-1590</v>
      </c>
      <c r="I61" s="25"/>
      <c r="J61" s="25">
        <f t="shared" si="7"/>
        <v>-1590</v>
      </c>
      <c r="K61" s="25">
        <f t="shared" si="8"/>
        <v>25410</v>
      </c>
      <c r="L61" s="29">
        <v>25410</v>
      </c>
      <c r="M61" s="29">
        <v>0</v>
      </c>
      <c r="N61" s="29">
        <v>25410</v>
      </c>
      <c r="O61" s="29">
        <v>25410</v>
      </c>
      <c r="P61" s="29">
        <f t="shared" si="12"/>
        <v>25410</v>
      </c>
      <c r="Q61" s="26">
        <f t="shared" si="9"/>
        <v>0</v>
      </c>
      <c r="R61" s="29">
        <v>25410</v>
      </c>
      <c r="S61" s="29">
        <v>25410</v>
      </c>
      <c r="T61" s="29">
        <f t="shared" si="10"/>
        <v>0</v>
      </c>
      <c r="U61" s="29">
        <v>25410</v>
      </c>
      <c r="V61" s="29">
        <v>25410</v>
      </c>
      <c r="W61" s="28">
        <v>1590</v>
      </c>
      <c r="X61" s="6">
        <v>1590</v>
      </c>
      <c r="Y61" s="27">
        <f t="shared" si="11"/>
        <v>0</v>
      </c>
    </row>
    <row r="62" spans="2:25" ht="46.8" customHeight="1" x14ac:dyDescent="0.3">
      <c r="B62" s="35" t="s">
        <v>217</v>
      </c>
      <c r="C62" s="35" t="s">
        <v>216</v>
      </c>
      <c r="D62" s="34">
        <v>32106.91</v>
      </c>
      <c r="E62" s="34">
        <v>-32106.91</v>
      </c>
      <c r="F62" s="34">
        <v>0</v>
      </c>
      <c r="G62" s="34"/>
      <c r="H62" s="34">
        <v>0</v>
      </c>
      <c r="I62" s="34"/>
      <c r="J62" s="34">
        <f t="shared" si="7"/>
        <v>0</v>
      </c>
      <c r="K62" s="34">
        <f t="shared" si="8"/>
        <v>0</v>
      </c>
      <c r="L62" s="34">
        <v>0</v>
      </c>
      <c r="M62" s="34">
        <v>0</v>
      </c>
      <c r="N62" s="29">
        <v>0</v>
      </c>
      <c r="O62" s="34">
        <v>0</v>
      </c>
      <c r="P62" s="34">
        <f t="shared" si="12"/>
        <v>0</v>
      </c>
      <c r="Q62" s="26">
        <f t="shared" si="9"/>
        <v>0</v>
      </c>
      <c r="R62" s="29">
        <v>0</v>
      </c>
      <c r="S62" s="34">
        <v>0</v>
      </c>
      <c r="T62" s="34">
        <f t="shared" si="10"/>
        <v>0</v>
      </c>
      <c r="U62" s="29">
        <v>0</v>
      </c>
      <c r="V62" s="34">
        <v>0</v>
      </c>
      <c r="W62" s="28">
        <v>0</v>
      </c>
      <c r="X62" s="6">
        <v>0</v>
      </c>
      <c r="Y62" s="33">
        <f t="shared" si="11"/>
        <v>0</v>
      </c>
    </row>
    <row r="63" spans="2:25" ht="36" x14ac:dyDescent="0.35">
      <c r="B63" s="32"/>
      <c r="C63" s="32" t="s">
        <v>215</v>
      </c>
      <c r="D63" s="30">
        <f t="shared" ref="D63:Y63" si="13">SUM(D64:D94)</f>
        <v>3207931.4099999997</v>
      </c>
      <c r="E63" s="30">
        <f t="shared" si="13"/>
        <v>126266.11999999997</v>
      </c>
      <c r="F63" s="30">
        <f t="shared" si="13"/>
        <v>3334197.5300000007</v>
      </c>
      <c r="G63" s="30">
        <f t="shared" si="13"/>
        <v>71659.08</v>
      </c>
      <c r="H63" s="30">
        <f t="shared" si="13"/>
        <v>-160700.1</v>
      </c>
      <c r="I63" s="30">
        <f t="shared" si="13"/>
        <v>0</v>
      </c>
      <c r="J63" s="30">
        <f t="shared" si="13"/>
        <v>-89041.020000000033</v>
      </c>
      <c r="K63" s="30">
        <f t="shared" si="13"/>
        <v>3245156.5099999993</v>
      </c>
      <c r="L63" s="30">
        <f t="shared" si="13"/>
        <v>196198.66999999998</v>
      </c>
      <c r="M63" s="30">
        <f t="shared" si="13"/>
        <v>0</v>
      </c>
      <c r="N63" s="30">
        <f t="shared" si="13"/>
        <v>3152550.4099999992</v>
      </c>
      <c r="O63" s="30">
        <f t="shared" si="13"/>
        <v>3152550.4099999992</v>
      </c>
      <c r="P63" s="30">
        <f t="shared" si="13"/>
        <v>3152550.4099999992</v>
      </c>
      <c r="Q63" s="31">
        <f t="shared" si="13"/>
        <v>92606.10000000002</v>
      </c>
      <c r="R63" s="30">
        <f t="shared" si="13"/>
        <v>3128385.2699999996</v>
      </c>
      <c r="S63" s="30">
        <f t="shared" si="13"/>
        <v>3128385.2699999996</v>
      </c>
      <c r="T63" s="30">
        <f t="shared" si="13"/>
        <v>24165.14</v>
      </c>
      <c r="U63" s="30">
        <f t="shared" si="13"/>
        <v>3067161.38</v>
      </c>
      <c r="V63" s="30">
        <f t="shared" si="13"/>
        <v>3067161.38</v>
      </c>
      <c r="W63" s="30">
        <f t="shared" si="13"/>
        <v>181647.12</v>
      </c>
      <c r="X63" s="30">
        <f t="shared" si="13"/>
        <v>205812.25999999998</v>
      </c>
      <c r="Y63" s="30">
        <f t="shared" si="13"/>
        <v>61223.88999999989</v>
      </c>
    </row>
    <row r="64" spans="2:25" ht="28.8" x14ac:dyDescent="0.3">
      <c r="B64" s="8" t="s">
        <v>214</v>
      </c>
      <c r="C64" s="8" t="s">
        <v>183</v>
      </c>
      <c r="D64" s="25">
        <v>320501</v>
      </c>
      <c r="E64" s="25">
        <v>-85000</v>
      </c>
      <c r="F64" s="25">
        <v>235501</v>
      </c>
      <c r="G64" s="25"/>
      <c r="H64" s="25">
        <v>-10547.69</v>
      </c>
      <c r="I64" s="25"/>
      <c r="J64" s="25">
        <f t="shared" ref="J64:J106" si="14">SUM(G64:I64)</f>
        <v>-10547.69</v>
      </c>
      <c r="K64" s="25">
        <f t="shared" ref="K64:K94" si="15">F64+J64</f>
        <v>224953.31</v>
      </c>
      <c r="L64" s="25">
        <v>0</v>
      </c>
      <c r="M64" s="25">
        <v>0</v>
      </c>
      <c r="N64" s="25">
        <v>224953.31</v>
      </c>
      <c r="O64" s="25">
        <v>224953.31</v>
      </c>
      <c r="P64" s="25">
        <f t="shared" ref="P64:P94" si="16">M64+O64</f>
        <v>224953.31</v>
      </c>
      <c r="Q64" s="26">
        <f t="shared" ref="Q64:Q94" si="17">K64-P64</f>
        <v>0</v>
      </c>
      <c r="R64" s="25">
        <v>224953.31</v>
      </c>
      <c r="S64" s="25">
        <v>224953.31</v>
      </c>
      <c r="T64" s="25">
        <f t="shared" ref="T64:T94" si="18">O64-S64</f>
        <v>0</v>
      </c>
      <c r="U64" s="25">
        <v>220989.81</v>
      </c>
      <c r="V64" s="25">
        <v>220989.81</v>
      </c>
      <c r="W64" s="24">
        <v>10547.69</v>
      </c>
      <c r="X64" s="7">
        <v>10547.69</v>
      </c>
      <c r="Y64" s="23">
        <f t="shared" ref="Y64:Y94" si="19">S64-V64</f>
        <v>3963.5</v>
      </c>
    </row>
    <row r="65" spans="2:25" ht="28.8" x14ac:dyDescent="0.3">
      <c r="B65" s="8" t="s">
        <v>213</v>
      </c>
      <c r="C65" s="8" t="s">
        <v>212</v>
      </c>
      <c r="D65" s="25">
        <v>93068</v>
      </c>
      <c r="E65" s="25">
        <v>34539.74</v>
      </c>
      <c r="F65" s="25">
        <v>127607.74</v>
      </c>
      <c r="G65" s="25"/>
      <c r="H65" s="25">
        <v>-38010.06</v>
      </c>
      <c r="I65" s="25">
        <v>0</v>
      </c>
      <c r="J65" s="25">
        <f t="shared" si="14"/>
        <v>-38010.06</v>
      </c>
      <c r="K65" s="25">
        <f t="shared" si="15"/>
        <v>89597.680000000008</v>
      </c>
      <c r="L65" s="25">
        <v>0</v>
      </c>
      <c r="M65" s="25">
        <v>0</v>
      </c>
      <c r="N65" s="25">
        <v>89597.68</v>
      </c>
      <c r="O65" s="25">
        <v>89597.68</v>
      </c>
      <c r="P65" s="25">
        <f t="shared" si="16"/>
        <v>89597.68</v>
      </c>
      <c r="Q65" s="26">
        <f t="shared" si="17"/>
        <v>0</v>
      </c>
      <c r="R65" s="25">
        <v>89597.68</v>
      </c>
      <c r="S65" s="25">
        <v>89597.68</v>
      </c>
      <c r="T65" s="25">
        <f t="shared" si="18"/>
        <v>0</v>
      </c>
      <c r="U65" s="25">
        <v>89475.51</v>
      </c>
      <c r="V65" s="25">
        <v>89475.51</v>
      </c>
      <c r="W65" s="24">
        <v>38010.06</v>
      </c>
      <c r="X65" s="7">
        <v>38010.06</v>
      </c>
      <c r="Y65" s="23">
        <f t="shared" si="19"/>
        <v>122.16999999999825</v>
      </c>
    </row>
    <row r="66" spans="2:25" ht="28.8" x14ac:dyDescent="0.3">
      <c r="B66" s="8" t="s">
        <v>211</v>
      </c>
      <c r="C66" s="8" t="s">
        <v>210</v>
      </c>
      <c r="D66" s="25">
        <v>37350</v>
      </c>
      <c r="E66" s="25">
        <v>5600</v>
      </c>
      <c r="F66" s="25">
        <v>42950</v>
      </c>
      <c r="G66" s="25"/>
      <c r="H66" s="25">
        <v>-6085</v>
      </c>
      <c r="I66" s="25"/>
      <c r="J66" s="25">
        <f t="shared" si="14"/>
        <v>-6085</v>
      </c>
      <c r="K66" s="25">
        <f t="shared" si="15"/>
        <v>36865</v>
      </c>
      <c r="L66" s="25">
        <v>0</v>
      </c>
      <c r="M66" s="25">
        <v>0</v>
      </c>
      <c r="N66" s="25">
        <v>36865</v>
      </c>
      <c r="O66" s="25">
        <v>36865</v>
      </c>
      <c r="P66" s="25">
        <f t="shared" si="16"/>
        <v>36865</v>
      </c>
      <c r="Q66" s="26">
        <f t="shared" si="17"/>
        <v>0</v>
      </c>
      <c r="R66" s="25">
        <v>36865</v>
      </c>
      <c r="S66" s="25">
        <v>36865</v>
      </c>
      <c r="T66" s="25">
        <f t="shared" si="18"/>
        <v>0</v>
      </c>
      <c r="U66" s="25">
        <v>36865</v>
      </c>
      <c r="V66" s="25">
        <v>36865</v>
      </c>
      <c r="W66" s="24">
        <v>6085</v>
      </c>
      <c r="X66" s="7">
        <v>6085</v>
      </c>
      <c r="Y66" s="23">
        <f t="shared" si="19"/>
        <v>0</v>
      </c>
    </row>
    <row r="67" spans="2:25" ht="28.8" x14ac:dyDescent="0.3">
      <c r="B67" s="8" t="s">
        <v>209</v>
      </c>
      <c r="C67" s="8" t="s">
        <v>208</v>
      </c>
      <c r="D67" s="25">
        <v>5441</v>
      </c>
      <c r="E67" s="25">
        <v>0</v>
      </c>
      <c r="F67" s="25">
        <v>5441</v>
      </c>
      <c r="G67" s="25"/>
      <c r="H67" s="25">
        <v>-5305.8</v>
      </c>
      <c r="I67" s="25"/>
      <c r="J67" s="25">
        <f t="shared" si="14"/>
        <v>-5305.8</v>
      </c>
      <c r="K67" s="25">
        <f t="shared" si="15"/>
        <v>135.19999999999982</v>
      </c>
      <c r="L67" s="25">
        <v>0</v>
      </c>
      <c r="M67" s="25">
        <v>0</v>
      </c>
      <c r="N67" s="25">
        <v>135.19999999999999</v>
      </c>
      <c r="O67" s="25">
        <v>135.19999999999999</v>
      </c>
      <c r="P67" s="25">
        <f t="shared" si="16"/>
        <v>135.19999999999999</v>
      </c>
      <c r="Q67" s="26">
        <f t="shared" si="17"/>
        <v>0</v>
      </c>
      <c r="R67" s="25">
        <v>135.19999999999999</v>
      </c>
      <c r="S67" s="25">
        <v>135.19999999999999</v>
      </c>
      <c r="T67" s="25">
        <f t="shared" si="18"/>
        <v>0</v>
      </c>
      <c r="U67" s="25">
        <v>135.19999999999999</v>
      </c>
      <c r="V67" s="25">
        <v>135.19999999999999</v>
      </c>
      <c r="W67" s="24">
        <v>5305.8</v>
      </c>
      <c r="X67" s="7">
        <v>5305.8</v>
      </c>
      <c r="Y67" s="23">
        <f t="shared" si="19"/>
        <v>0</v>
      </c>
    </row>
    <row r="68" spans="2:25" ht="28.8" x14ac:dyDescent="0.3">
      <c r="B68" s="8" t="s">
        <v>207</v>
      </c>
      <c r="C68" s="8" t="s">
        <v>206</v>
      </c>
      <c r="D68" s="25">
        <v>800</v>
      </c>
      <c r="E68" s="25">
        <v>0</v>
      </c>
      <c r="F68" s="25">
        <v>800</v>
      </c>
      <c r="G68" s="25"/>
      <c r="H68" s="25">
        <v>-800</v>
      </c>
      <c r="I68" s="25"/>
      <c r="J68" s="25">
        <f t="shared" si="14"/>
        <v>-800</v>
      </c>
      <c r="K68" s="25">
        <f t="shared" si="15"/>
        <v>0</v>
      </c>
      <c r="L68" s="25">
        <v>0</v>
      </c>
      <c r="M68" s="25">
        <v>0</v>
      </c>
      <c r="N68" s="25">
        <v>0</v>
      </c>
      <c r="O68" s="25">
        <v>0</v>
      </c>
      <c r="P68" s="25">
        <f t="shared" si="16"/>
        <v>0</v>
      </c>
      <c r="Q68" s="26">
        <f t="shared" si="17"/>
        <v>0</v>
      </c>
      <c r="R68" s="25">
        <v>0</v>
      </c>
      <c r="S68" s="25">
        <v>0</v>
      </c>
      <c r="T68" s="25">
        <f t="shared" si="18"/>
        <v>0</v>
      </c>
      <c r="U68" s="25">
        <v>0</v>
      </c>
      <c r="V68" s="25">
        <v>0</v>
      </c>
      <c r="W68" s="24">
        <v>800</v>
      </c>
      <c r="X68" s="7">
        <v>800</v>
      </c>
      <c r="Y68" s="23">
        <f t="shared" si="19"/>
        <v>0</v>
      </c>
    </row>
    <row r="69" spans="2:25" ht="28.8" x14ac:dyDescent="0.3">
      <c r="B69" s="8" t="s">
        <v>205</v>
      </c>
      <c r="C69" s="8" t="s">
        <v>176</v>
      </c>
      <c r="D69" s="25">
        <v>789048</v>
      </c>
      <c r="E69" s="25">
        <v>87300</v>
      </c>
      <c r="F69" s="25">
        <v>876348</v>
      </c>
      <c r="G69" s="25"/>
      <c r="H69" s="25">
        <v>-19383.919999999998</v>
      </c>
      <c r="I69" s="25"/>
      <c r="J69" s="25">
        <f t="shared" si="14"/>
        <v>-19383.919999999998</v>
      </c>
      <c r="K69" s="25">
        <f t="shared" si="15"/>
        <v>856964.08</v>
      </c>
      <c r="L69" s="25">
        <v>0</v>
      </c>
      <c r="M69" s="25">
        <v>0</v>
      </c>
      <c r="N69" s="25">
        <v>856964.08</v>
      </c>
      <c r="O69" s="25">
        <v>856964.08</v>
      </c>
      <c r="P69" s="25">
        <f t="shared" si="16"/>
        <v>856964.08</v>
      </c>
      <c r="Q69" s="26">
        <f t="shared" si="17"/>
        <v>0</v>
      </c>
      <c r="R69" s="25">
        <v>856964.08</v>
      </c>
      <c r="S69" s="25">
        <v>856964.08</v>
      </c>
      <c r="T69" s="25">
        <f t="shared" si="18"/>
        <v>0</v>
      </c>
      <c r="U69" s="25">
        <v>845920.5</v>
      </c>
      <c r="V69" s="25">
        <v>845920.5</v>
      </c>
      <c r="W69" s="24">
        <v>19383.919999999998</v>
      </c>
      <c r="X69" s="7">
        <v>19383.919999999998</v>
      </c>
      <c r="Y69" s="23">
        <f t="shared" si="19"/>
        <v>11043.579999999958</v>
      </c>
    </row>
    <row r="70" spans="2:25" ht="28.8" x14ac:dyDescent="0.3">
      <c r="B70" s="8" t="s">
        <v>204</v>
      </c>
      <c r="C70" s="8" t="s">
        <v>203</v>
      </c>
      <c r="D70" s="25">
        <v>3500</v>
      </c>
      <c r="E70" s="25">
        <v>13864</v>
      </c>
      <c r="F70" s="25">
        <v>17364</v>
      </c>
      <c r="G70" s="25"/>
      <c r="H70" s="25">
        <v>-3489.7</v>
      </c>
      <c r="I70" s="25"/>
      <c r="J70" s="25">
        <f t="shared" si="14"/>
        <v>-3489.7</v>
      </c>
      <c r="K70" s="25">
        <f t="shared" si="15"/>
        <v>13874.3</v>
      </c>
      <c r="L70" s="25">
        <v>0</v>
      </c>
      <c r="M70" s="25">
        <v>0</v>
      </c>
      <c r="N70" s="25">
        <v>13874.3</v>
      </c>
      <c r="O70" s="25">
        <v>13874.3</v>
      </c>
      <c r="P70" s="25">
        <f t="shared" si="16"/>
        <v>13874.3</v>
      </c>
      <c r="Q70" s="26">
        <f t="shared" si="17"/>
        <v>0</v>
      </c>
      <c r="R70" s="25">
        <v>13874.3</v>
      </c>
      <c r="S70" s="25">
        <v>13874.3</v>
      </c>
      <c r="T70" s="25">
        <f t="shared" si="18"/>
        <v>0</v>
      </c>
      <c r="U70" s="25">
        <v>13874.3</v>
      </c>
      <c r="V70" s="25">
        <v>13874.3</v>
      </c>
      <c r="W70" s="24">
        <v>3489.7</v>
      </c>
      <c r="X70" s="7">
        <v>3489.7</v>
      </c>
      <c r="Y70" s="23">
        <f t="shared" si="19"/>
        <v>0</v>
      </c>
    </row>
    <row r="71" spans="2:25" ht="28.8" x14ac:dyDescent="0.3">
      <c r="B71" s="8" t="s">
        <v>202</v>
      </c>
      <c r="C71" s="8" t="s">
        <v>201</v>
      </c>
      <c r="D71" s="25">
        <v>92425.43</v>
      </c>
      <c r="E71" s="25">
        <v>-29478.33</v>
      </c>
      <c r="F71" s="25">
        <v>62947.1</v>
      </c>
      <c r="G71" s="25"/>
      <c r="H71" s="25">
        <v>-5044.3500000000004</v>
      </c>
      <c r="I71" s="25"/>
      <c r="J71" s="25">
        <f t="shared" si="14"/>
        <v>-5044.3500000000004</v>
      </c>
      <c r="K71" s="25">
        <f t="shared" si="15"/>
        <v>57902.75</v>
      </c>
      <c r="L71" s="25">
        <v>0</v>
      </c>
      <c r="M71" s="25">
        <v>0</v>
      </c>
      <c r="N71" s="25">
        <v>57902.75</v>
      </c>
      <c r="O71" s="25">
        <v>57902.75</v>
      </c>
      <c r="P71" s="25">
        <f t="shared" si="16"/>
        <v>57902.75</v>
      </c>
      <c r="Q71" s="26">
        <f t="shared" si="17"/>
        <v>0</v>
      </c>
      <c r="R71" s="25">
        <v>57902.75</v>
      </c>
      <c r="S71" s="25">
        <v>57902.75</v>
      </c>
      <c r="T71" s="25">
        <f t="shared" si="18"/>
        <v>0</v>
      </c>
      <c r="U71" s="25">
        <v>57902.75</v>
      </c>
      <c r="V71" s="25">
        <v>57902.75</v>
      </c>
      <c r="W71" s="24">
        <v>5044.3500000000004</v>
      </c>
      <c r="X71" s="7">
        <v>5044.3500000000004</v>
      </c>
      <c r="Y71" s="23">
        <f t="shared" si="19"/>
        <v>0</v>
      </c>
    </row>
    <row r="72" spans="2:25" ht="28.8" x14ac:dyDescent="0.3">
      <c r="B72" s="8" t="s">
        <v>200</v>
      </c>
      <c r="C72" s="8" t="s">
        <v>174</v>
      </c>
      <c r="D72" s="25">
        <v>129262.46</v>
      </c>
      <c r="E72" s="25">
        <v>1249.1600000000001</v>
      </c>
      <c r="F72" s="25">
        <v>130511.62</v>
      </c>
      <c r="G72" s="25"/>
      <c r="H72" s="25">
        <v>-6709.8</v>
      </c>
      <c r="I72" s="25"/>
      <c r="J72" s="25">
        <f t="shared" si="14"/>
        <v>-6709.8</v>
      </c>
      <c r="K72" s="25">
        <f t="shared" si="15"/>
        <v>123801.81999999999</v>
      </c>
      <c r="L72" s="25">
        <v>0</v>
      </c>
      <c r="M72" s="25">
        <v>0</v>
      </c>
      <c r="N72" s="25">
        <v>123801.82</v>
      </c>
      <c r="O72" s="25">
        <v>123801.82</v>
      </c>
      <c r="P72" s="25">
        <f t="shared" si="16"/>
        <v>123801.82</v>
      </c>
      <c r="Q72" s="26">
        <f t="shared" si="17"/>
        <v>0</v>
      </c>
      <c r="R72" s="25">
        <v>123801.82</v>
      </c>
      <c r="S72" s="25">
        <v>123801.82</v>
      </c>
      <c r="T72" s="25">
        <f t="shared" si="18"/>
        <v>0</v>
      </c>
      <c r="U72" s="25">
        <v>112673.35</v>
      </c>
      <c r="V72" s="25">
        <v>112673.35</v>
      </c>
      <c r="W72" s="24">
        <v>6709.8</v>
      </c>
      <c r="X72" s="7">
        <v>6709.8</v>
      </c>
      <c r="Y72" s="23">
        <f t="shared" si="19"/>
        <v>11128.470000000001</v>
      </c>
    </row>
    <row r="73" spans="2:25" ht="28.8" x14ac:dyDescent="0.3">
      <c r="B73" s="8" t="s">
        <v>199</v>
      </c>
      <c r="C73" s="8" t="s">
        <v>170</v>
      </c>
      <c r="D73" s="25">
        <v>5000</v>
      </c>
      <c r="E73" s="25">
        <v>62626.86</v>
      </c>
      <c r="F73" s="25">
        <v>67626.86</v>
      </c>
      <c r="G73" s="25"/>
      <c r="H73" s="25">
        <v>-8736.5499999999993</v>
      </c>
      <c r="I73" s="25"/>
      <c r="J73" s="25">
        <f t="shared" si="14"/>
        <v>-8736.5499999999993</v>
      </c>
      <c r="K73" s="25">
        <f t="shared" si="15"/>
        <v>58890.31</v>
      </c>
      <c r="L73" s="25">
        <v>0</v>
      </c>
      <c r="M73" s="25">
        <v>0</v>
      </c>
      <c r="N73" s="25">
        <v>58890.31</v>
      </c>
      <c r="O73" s="25">
        <v>58890.31</v>
      </c>
      <c r="P73" s="25">
        <f t="shared" si="16"/>
        <v>58890.31</v>
      </c>
      <c r="Q73" s="26">
        <f t="shared" si="17"/>
        <v>0</v>
      </c>
      <c r="R73" s="25">
        <v>58890.31</v>
      </c>
      <c r="S73" s="25">
        <v>58890.31</v>
      </c>
      <c r="T73" s="25">
        <f t="shared" si="18"/>
        <v>0</v>
      </c>
      <c r="U73" s="25">
        <v>57120.87</v>
      </c>
      <c r="V73" s="25">
        <v>57120.87</v>
      </c>
      <c r="W73" s="24">
        <v>8736.5499999999993</v>
      </c>
      <c r="X73" s="7">
        <v>8736.5499999999993</v>
      </c>
      <c r="Y73" s="23">
        <f t="shared" si="19"/>
        <v>1769.4399999999951</v>
      </c>
    </row>
    <row r="74" spans="2:25" ht="28.8" x14ac:dyDescent="0.3">
      <c r="B74" s="8" t="s">
        <v>198</v>
      </c>
      <c r="C74" s="8" t="s">
        <v>168</v>
      </c>
      <c r="D74" s="25">
        <v>8000</v>
      </c>
      <c r="E74" s="25">
        <v>-7019.35</v>
      </c>
      <c r="F74" s="25">
        <v>980.65</v>
      </c>
      <c r="G74" s="25"/>
      <c r="H74" s="25">
        <v>-980.65</v>
      </c>
      <c r="I74" s="25"/>
      <c r="J74" s="25">
        <f t="shared" si="14"/>
        <v>-980.65</v>
      </c>
      <c r="K74" s="25">
        <f t="shared" si="15"/>
        <v>0</v>
      </c>
      <c r="L74" s="25">
        <v>0</v>
      </c>
      <c r="M74" s="25">
        <v>0</v>
      </c>
      <c r="N74" s="25">
        <v>0</v>
      </c>
      <c r="O74" s="25">
        <v>0</v>
      </c>
      <c r="P74" s="25">
        <f t="shared" si="16"/>
        <v>0</v>
      </c>
      <c r="Q74" s="26">
        <f t="shared" si="17"/>
        <v>0</v>
      </c>
      <c r="R74" s="25">
        <v>0</v>
      </c>
      <c r="S74" s="25">
        <v>0</v>
      </c>
      <c r="T74" s="25">
        <f t="shared" si="18"/>
        <v>0</v>
      </c>
      <c r="U74" s="25">
        <v>0</v>
      </c>
      <c r="V74" s="25">
        <v>0</v>
      </c>
      <c r="W74" s="24">
        <v>980.65</v>
      </c>
      <c r="X74" s="7">
        <v>980.65</v>
      </c>
      <c r="Y74" s="23">
        <f t="shared" si="19"/>
        <v>0</v>
      </c>
    </row>
    <row r="75" spans="2:25" ht="28.8" x14ac:dyDescent="0.3">
      <c r="B75" s="8" t="s">
        <v>197</v>
      </c>
      <c r="C75" s="8" t="s">
        <v>196</v>
      </c>
      <c r="D75" s="25">
        <v>6459.22</v>
      </c>
      <c r="E75" s="25">
        <v>3286</v>
      </c>
      <c r="F75" s="25">
        <v>9745.2199999999993</v>
      </c>
      <c r="G75" s="25"/>
      <c r="H75" s="25">
        <v>0</v>
      </c>
      <c r="I75" s="25"/>
      <c r="J75" s="25">
        <f t="shared" si="14"/>
        <v>0</v>
      </c>
      <c r="K75" s="25">
        <f t="shared" si="15"/>
        <v>9745.2199999999993</v>
      </c>
      <c r="L75" s="25">
        <v>9745.2199999999993</v>
      </c>
      <c r="M75" s="25">
        <v>0</v>
      </c>
      <c r="N75" s="25">
        <v>9745.2199999999993</v>
      </c>
      <c r="O75" s="25">
        <v>9745.2199999999993</v>
      </c>
      <c r="P75" s="25">
        <f t="shared" si="16"/>
        <v>9745.2199999999993</v>
      </c>
      <c r="Q75" s="26">
        <f t="shared" si="17"/>
        <v>0</v>
      </c>
      <c r="R75" s="25">
        <v>9745.2199999999993</v>
      </c>
      <c r="S75" s="25">
        <v>9745.2199999999993</v>
      </c>
      <c r="T75" s="25">
        <f t="shared" si="18"/>
        <v>0</v>
      </c>
      <c r="U75" s="25">
        <v>9745.2199999999993</v>
      </c>
      <c r="V75" s="25">
        <v>9745.2199999999993</v>
      </c>
      <c r="W75" s="24">
        <v>0</v>
      </c>
      <c r="X75" s="7">
        <v>0</v>
      </c>
      <c r="Y75" s="23">
        <f t="shared" si="19"/>
        <v>0</v>
      </c>
    </row>
    <row r="76" spans="2:25" ht="28.8" x14ac:dyDescent="0.3">
      <c r="B76" s="8" t="s">
        <v>195</v>
      </c>
      <c r="C76" s="8" t="s">
        <v>194</v>
      </c>
      <c r="D76" s="25">
        <v>2496</v>
      </c>
      <c r="E76" s="25">
        <v>0</v>
      </c>
      <c r="F76" s="25">
        <v>2496</v>
      </c>
      <c r="G76" s="25"/>
      <c r="H76" s="25">
        <v>-2496</v>
      </c>
      <c r="I76" s="25"/>
      <c r="J76" s="25">
        <f t="shared" si="14"/>
        <v>-2496</v>
      </c>
      <c r="K76" s="25">
        <f t="shared" si="15"/>
        <v>0</v>
      </c>
      <c r="L76" s="25">
        <v>0</v>
      </c>
      <c r="M76" s="25">
        <v>0</v>
      </c>
      <c r="N76" s="25">
        <v>0</v>
      </c>
      <c r="O76" s="25">
        <v>0</v>
      </c>
      <c r="P76" s="25">
        <f t="shared" si="16"/>
        <v>0</v>
      </c>
      <c r="Q76" s="26">
        <f t="shared" si="17"/>
        <v>0</v>
      </c>
      <c r="R76" s="25">
        <v>0</v>
      </c>
      <c r="S76" s="25">
        <v>0</v>
      </c>
      <c r="T76" s="25">
        <f t="shared" si="18"/>
        <v>0</v>
      </c>
      <c r="U76" s="25">
        <v>0</v>
      </c>
      <c r="V76" s="25">
        <v>0</v>
      </c>
      <c r="W76" s="24">
        <v>2496</v>
      </c>
      <c r="X76" s="7">
        <v>2496</v>
      </c>
      <c r="Y76" s="23">
        <f t="shared" si="19"/>
        <v>0</v>
      </c>
    </row>
    <row r="77" spans="2:25" ht="28.8" x14ac:dyDescent="0.3">
      <c r="B77" s="8" t="s">
        <v>193</v>
      </c>
      <c r="C77" s="8" t="s">
        <v>15</v>
      </c>
      <c r="D77" s="25">
        <v>11179.48</v>
      </c>
      <c r="E77" s="25">
        <v>1065.52</v>
      </c>
      <c r="F77" s="25">
        <v>12245</v>
      </c>
      <c r="G77" s="25"/>
      <c r="H77" s="25">
        <v>-360.46</v>
      </c>
      <c r="I77" s="25"/>
      <c r="J77" s="25">
        <f t="shared" si="14"/>
        <v>-360.46</v>
      </c>
      <c r="K77" s="25">
        <f t="shared" si="15"/>
        <v>11884.54</v>
      </c>
      <c r="L77" s="25">
        <v>11884.54</v>
      </c>
      <c r="M77" s="25">
        <v>0</v>
      </c>
      <c r="N77" s="25">
        <v>11884.54</v>
      </c>
      <c r="O77" s="25">
        <v>11884.54</v>
      </c>
      <c r="P77" s="25">
        <f t="shared" si="16"/>
        <v>11884.54</v>
      </c>
      <c r="Q77" s="26">
        <f t="shared" si="17"/>
        <v>0</v>
      </c>
      <c r="R77" s="25">
        <v>10983.54</v>
      </c>
      <c r="S77" s="25">
        <v>10983.54</v>
      </c>
      <c r="T77" s="25">
        <f t="shared" si="18"/>
        <v>901</v>
      </c>
      <c r="U77" s="25">
        <v>6387.39</v>
      </c>
      <c r="V77" s="25">
        <v>6387.39</v>
      </c>
      <c r="W77" s="24">
        <v>360.46</v>
      </c>
      <c r="X77" s="7">
        <v>1261.46</v>
      </c>
      <c r="Y77" s="23">
        <f t="shared" si="19"/>
        <v>4596.1500000000005</v>
      </c>
    </row>
    <row r="78" spans="2:25" ht="28.8" x14ac:dyDescent="0.3">
      <c r="B78" s="8" t="s">
        <v>192</v>
      </c>
      <c r="C78" s="8" t="s">
        <v>191</v>
      </c>
      <c r="D78" s="25">
        <v>0</v>
      </c>
      <c r="E78" s="25">
        <v>23500</v>
      </c>
      <c r="F78" s="25">
        <v>23500</v>
      </c>
      <c r="G78" s="25"/>
      <c r="H78" s="25">
        <v>-235.86</v>
      </c>
      <c r="I78" s="25"/>
      <c r="J78" s="25">
        <f t="shared" si="14"/>
        <v>-235.86</v>
      </c>
      <c r="K78" s="25">
        <f t="shared" si="15"/>
        <v>23264.14</v>
      </c>
      <c r="L78" s="25">
        <v>23264.14</v>
      </c>
      <c r="M78" s="25">
        <v>0</v>
      </c>
      <c r="N78" s="25">
        <v>23264.14</v>
      </c>
      <c r="O78" s="25">
        <v>23264.14</v>
      </c>
      <c r="P78" s="25">
        <f t="shared" si="16"/>
        <v>23264.14</v>
      </c>
      <c r="Q78" s="26">
        <f t="shared" si="17"/>
        <v>0</v>
      </c>
      <c r="R78" s="25">
        <v>0</v>
      </c>
      <c r="S78" s="25">
        <v>0</v>
      </c>
      <c r="T78" s="25">
        <f t="shared" si="18"/>
        <v>23264.14</v>
      </c>
      <c r="U78" s="25">
        <v>0</v>
      </c>
      <c r="V78" s="25">
        <v>0</v>
      </c>
      <c r="W78" s="24">
        <v>235.86</v>
      </c>
      <c r="X78" s="7">
        <v>23500</v>
      </c>
      <c r="Y78" s="23">
        <f t="shared" si="19"/>
        <v>0</v>
      </c>
    </row>
    <row r="79" spans="2:25" ht="28.8" x14ac:dyDescent="0.3">
      <c r="B79" s="8" t="s">
        <v>190</v>
      </c>
      <c r="C79" s="8" t="s">
        <v>163</v>
      </c>
      <c r="D79" s="25">
        <v>6461.01</v>
      </c>
      <c r="E79" s="25">
        <v>-0.99</v>
      </c>
      <c r="F79" s="25">
        <v>6460.02</v>
      </c>
      <c r="G79" s="25"/>
      <c r="H79" s="25">
        <v>0</v>
      </c>
      <c r="I79" s="25">
        <v>0</v>
      </c>
      <c r="J79" s="25">
        <f t="shared" si="14"/>
        <v>0</v>
      </c>
      <c r="K79" s="25">
        <f t="shared" si="15"/>
        <v>6460.02</v>
      </c>
      <c r="L79" s="25">
        <v>6460.02</v>
      </c>
      <c r="M79" s="25">
        <v>0</v>
      </c>
      <c r="N79" s="25">
        <v>6460.02</v>
      </c>
      <c r="O79" s="25">
        <v>6460.02</v>
      </c>
      <c r="P79" s="25">
        <f t="shared" si="16"/>
        <v>6460.02</v>
      </c>
      <c r="Q79" s="26">
        <f t="shared" si="17"/>
        <v>0</v>
      </c>
      <c r="R79" s="25">
        <v>6460.02</v>
      </c>
      <c r="S79" s="25">
        <v>6460.02</v>
      </c>
      <c r="T79" s="25">
        <f t="shared" si="18"/>
        <v>0</v>
      </c>
      <c r="U79" s="25">
        <v>6460.02</v>
      </c>
      <c r="V79" s="25">
        <v>6460.02</v>
      </c>
      <c r="W79" s="24">
        <v>0</v>
      </c>
      <c r="X79" s="7">
        <v>0</v>
      </c>
      <c r="Y79" s="23">
        <f t="shared" si="19"/>
        <v>0</v>
      </c>
    </row>
    <row r="80" spans="2:25" ht="46.8" customHeight="1" x14ac:dyDescent="0.3">
      <c r="B80" s="8" t="s">
        <v>189</v>
      </c>
      <c r="C80" s="8" t="s">
        <v>188</v>
      </c>
      <c r="D80" s="25">
        <v>24000</v>
      </c>
      <c r="E80" s="25">
        <v>-24000</v>
      </c>
      <c r="F80" s="25">
        <v>0</v>
      </c>
      <c r="G80" s="25"/>
      <c r="H80" s="25">
        <v>0</v>
      </c>
      <c r="I80" s="25"/>
      <c r="J80" s="25">
        <f t="shared" si="14"/>
        <v>0</v>
      </c>
      <c r="K80" s="25">
        <f t="shared" si="15"/>
        <v>0</v>
      </c>
      <c r="L80" s="25">
        <v>0</v>
      </c>
      <c r="M80" s="25">
        <v>0</v>
      </c>
      <c r="N80" s="25">
        <v>0</v>
      </c>
      <c r="O80" s="25">
        <v>0</v>
      </c>
      <c r="P80" s="25">
        <f t="shared" si="16"/>
        <v>0</v>
      </c>
      <c r="Q80" s="26">
        <f t="shared" si="17"/>
        <v>0</v>
      </c>
      <c r="R80" s="25">
        <v>0</v>
      </c>
      <c r="S80" s="25">
        <v>0</v>
      </c>
      <c r="T80" s="25">
        <f t="shared" si="18"/>
        <v>0</v>
      </c>
      <c r="U80" s="25">
        <v>0</v>
      </c>
      <c r="V80" s="25">
        <v>0</v>
      </c>
      <c r="W80" s="24">
        <v>0</v>
      </c>
      <c r="X80" s="7">
        <v>0</v>
      </c>
      <c r="Y80" s="23">
        <f t="shared" si="19"/>
        <v>0</v>
      </c>
    </row>
    <row r="81" spans="1:27" ht="28.8" x14ac:dyDescent="0.3">
      <c r="B81" s="8" t="s">
        <v>187</v>
      </c>
      <c r="C81" s="8" t="s">
        <v>186</v>
      </c>
      <c r="D81" s="25">
        <v>1469.36</v>
      </c>
      <c r="E81" s="25">
        <v>-523</v>
      </c>
      <c r="F81" s="25">
        <v>946.36</v>
      </c>
      <c r="G81" s="25"/>
      <c r="H81" s="25">
        <v>-812.36</v>
      </c>
      <c r="I81" s="25"/>
      <c r="J81" s="25">
        <f t="shared" si="14"/>
        <v>-812.36</v>
      </c>
      <c r="K81" s="25">
        <f t="shared" si="15"/>
        <v>134</v>
      </c>
      <c r="L81" s="25">
        <v>134</v>
      </c>
      <c r="M81" s="25">
        <v>0</v>
      </c>
      <c r="N81" s="25">
        <v>134</v>
      </c>
      <c r="O81" s="25">
        <v>134</v>
      </c>
      <c r="P81" s="25">
        <f t="shared" si="16"/>
        <v>134</v>
      </c>
      <c r="Q81" s="26">
        <f t="shared" si="17"/>
        <v>0</v>
      </c>
      <c r="R81" s="25">
        <v>134</v>
      </c>
      <c r="S81" s="25">
        <v>134</v>
      </c>
      <c r="T81" s="25">
        <f t="shared" si="18"/>
        <v>0</v>
      </c>
      <c r="U81" s="25">
        <v>118</v>
      </c>
      <c r="V81" s="25">
        <v>118</v>
      </c>
      <c r="W81" s="24">
        <v>812.36</v>
      </c>
      <c r="X81" s="7">
        <v>812.36</v>
      </c>
      <c r="Y81" s="23">
        <f t="shared" si="19"/>
        <v>16</v>
      </c>
    </row>
    <row r="82" spans="1:27" ht="28.8" x14ac:dyDescent="0.3">
      <c r="B82" s="8" t="s">
        <v>185</v>
      </c>
      <c r="C82" s="8" t="s">
        <v>40</v>
      </c>
      <c r="D82" s="25">
        <v>1680</v>
      </c>
      <c r="E82" s="25">
        <v>-1680</v>
      </c>
      <c r="F82" s="25">
        <v>0</v>
      </c>
      <c r="G82" s="25"/>
      <c r="H82" s="25">
        <v>0</v>
      </c>
      <c r="I82" s="25"/>
      <c r="J82" s="25">
        <f t="shared" si="14"/>
        <v>0</v>
      </c>
      <c r="K82" s="25">
        <f t="shared" si="15"/>
        <v>0</v>
      </c>
      <c r="L82" s="25">
        <v>0</v>
      </c>
      <c r="M82" s="25">
        <v>0</v>
      </c>
      <c r="N82" s="25">
        <v>0</v>
      </c>
      <c r="O82" s="25">
        <v>0</v>
      </c>
      <c r="P82" s="25">
        <f t="shared" si="16"/>
        <v>0</v>
      </c>
      <c r="Q82" s="26">
        <f t="shared" si="17"/>
        <v>0</v>
      </c>
      <c r="R82" s="25">
        <v>0</v>
      </c>
      <c r="S82" s="25">
        <v>0</v>
      </c>
      <c r="T82" s="25">
        <f t="shared" si="18"/>
        <v>0</v>
      </c>
      <c r="U82" s="25">
        <v>0</v>
      </c>
      <c r="V82" s="25">
        <v>0</v>
      </c>
      <c r="W82" s="24">
        <v>0</v>
      </c>
      <c r="X82" s="7">
        <v>0</v>
      </c>
      <c r="Y82" s="23">
        <f t="shared" si="19"/>
        <v>0</v>
      </c>
    </row>
    <row r="83" spans="1:27" ht="28.8" x14ac:dyDescent="0.3">
      <c r="B83" s="8" t="s">
        <v>184</v>
      </c>
      <c r="C83" s="8" t="s">
        <v>183</v>
      </c>
      <c r="D83" s="25">
        <v>358924</v>
      </c>
      <c r="E83" s="25">
        <v>488732</v>
      </c>
      <c r="F83" s="25">
        <v>847656</v>
      </c>
      <c r="G83" s="25"/>
      <c r="H83" s="25">
        <v>-4064</v>
      </c>
      <c r="I83" s="25"/>
      <c r="J83" s="25">
        <f t="shared" si="14"/>
        <v>-4064</v>
      </c>
      <c r="K83" s="25">
        <f t="shared" si="15"/>
        <v>843592</v>
      </c>
      <c r="L83" s="25">
        <v>0</v>
      </c>
      <c r="M83" s="25">
        <v>0</v>
      </c>
      <c r="N83" s="25">
        <v>843592</v>
      </c>
      <c r="O83" s="25">
        <v>843592</v>
      </c>
      <c r="P83" s="25">
        <f t="shared" si="16"/>
        <v>843592</v>
      </c>
      <c r="Q83" s="26">
        <f t="shared" si="17"/>
        <v>0</v>
      </c>
      <c r="R83" s="25">
        <v>843592</v>
      </c>
      <c r="S83" s="25">
        <v>843592</v>
      </c>
      <c r="T83" s="25">
        <f t="shared" si="18"/>
        <v>0</v>
      </c>
      <c r="U83" s="25">
        <v>834204.02</v>
      </c>
      <c r="V83" s="25">
        <v>834204.02</v>
      </c>
      <c r="W83" s="24">
        <v>4064</v>
      </c>
      <c r="X83" s="7">
        <v>4064</v>
      </c>
      <c r="Y83" s="23">
        <f t="shared" si="19"/>
        <v>9387.9799999999814</v>
      </c>
      <c r="Z83" s="46">
        <f>SUM(I83:I94)</f>
        <v>0</v>
      </c>
      <c r="AA83" s="45" t="s">
        <v>182</v>
      </c>
    </row>
    <row r="84" spans="1:27" ht="28.8" x14ac:dyDescent="0.3">
      <c r="B84" s="8" t="s">
        <v>181</v>
      </c>
      <c r="C84" s="8" t="s">
        <v>180</v>
      </c>
      <c r="D84" s="25">
        <v>96016</v>
      </c>
      <c r="E84" s="25">
        <v>17618</v>
      </c>
      <c r="F84" s="25">
        <v>113634</v>
      </c>
      <c r="G84" s="25"/>
      <c r="H84" s="44">
        <v>-16750.240000000002</v>
      </c>
      <c r="I84" s="25"/>
      <c r="J84" s="25">
        <f t="shared" si="14"/>
        <v>-16750.240000000002</v>
      </c>
      <c r="K84" s="25">
        <f t="shared" si="15"/>
        <v>96883.76</v>
      </c>
      <c r="L84" s="25">
        <v>0</v>
      </c>
      <c r="M84" s="25">
        <v>0</v>
      </c>
      <c r="N84" s="25">
        <v>91521.26</v>
      </c>
      <c r="O84" s="25">
        <v>91521.26</v>
      </c>
      <c r="P84" s="25">
        <f t="shared" si="16"/>
        <v>91521.26</v>
      </c>
      <c r="Q84" s="26">
        <f t="shared" si="17"/>
        <v>5362.5</v>
      </c>
      <c r="R84" s="25">
        <v>91521.26</v>
      </c>
      <c r="S84" s="25">
        <v>91521.26</v>
      </c>
      <c r="T84" s="25">
        <f t="shared" si="18"/>
        <v>0</v>
      </c>
      <c r="U84" s="25">
        <v>89492.09</v>
      </c>
      <c r="V84" s="25">
        <v>89492.09</v>
      </c>
      <c r="W84" s="24">
        <v>22112.74</v>
      </c>
      <c r="X84" s="7">
        <v>22112.74</v>
      </c>
      <c r="Y84" s="23">
        <f t="shared" si="19"/>
        <v>2029.1699999999983</v>
      </c>
    </row>
    <row r="85" spans="1:27" ht="28.8" x14ac:dyDescent="0.3">
      <c r="B85" s="8" t="s">
        <v>179</v>
      </c>
      <c r="C85" s="8" t="s">
        <v>178</v>
      </c>
      <c r="D85" s="25">
        <v>51583</v>
      </c>
      <c r="E85" s="25">
        <v>575</v>
      </c>
      <c r="F85" s="25">
        <v>52158</v>
      </c>
      <c r="G85" s="24">
        <v>3639.92</v>
      </c>
      <c r="H85" s="23"/>
      <c r="I85" s="43"/>
      <c r="J85" s="25">
        <f t="shared" si="14"/>
        <v>3639.92</v>
      </c>
      <c r="K85" s="25">
        <f t="shared" si="15"/>
        <v>55797.919999999998</v>
      </c>
      <c r="L85" s="25">
        <v>0</v>
      </c>
      <c r="M85" s="25">
        <v>0</v>
      </c>
      <c r="N85" s="25">
        <v>51581.25</v>
      </c>
      <c r="O85" s="25">
        <v>51581.25</v>
      </c>
      <c r="P85" s="25">
        <f t="shared" si="16"/>
        <v>51581.25</v>
      </c>
      <c r="Q85" s="26">
        <f t="shared" si="17"/>
        <v>4216.6699999999983</v>
      </c>
      <c r="R85" s="25">
        <v>51581.25</v>
      </c>
      <c r="S85" s="25">
        <v>51581.25</v>
      </c>
      <c r="T85" s="25">
        <f t="shared" si="18"/>
        <v>0</v>
      </c>
      <c r="U85" s="25">
        <v>50470.13</v>
      </c>
      <c r="V85" s="25">
        <v>50470.13</v>
      </c>
      <c r="W85" s="24">
        <v>576.75</v>
      </c>
      <c r="X85" s="7">
        <v>576.75</v>
      </c>
      <c r="Y85" s="23">
        <f t="shared" si="19"/>
        <v>1111.1200000000026</v>
      </c>
    </row>
    <row r="86" spans="1:27" ht="28.8" x14ac:dyDescent="0.3">
      <c r="B86" s="8" t="s">
        <v>177</v>
      </c>
      <c r="C86" s="8" t="s">
        <v>176</v>
      </c>
      <c r="D86" s="25">
        <v>770840</v>
      </c>
      <c r="E86" s="25">
        <v>-488316</v>
      </c>
      <c r="F86" s="25">
        <v>282524</v>
      </c>
      <c r="G86" s="24">
        <v>60535.05</v>
      </c>
      <c r="H86" s="23"/>
      <c r="I86" s="43"/>
      <c r="J86" s="25">
        <f t="shared" si="14"/>
        <v>60535.05</v>
      </c>
      <c r="K86" s="25">
        <f t="shared" si="15"/>
        <v>343059.05</v>
      </c>
      <c r="L86" s="25">
        <v>0</v>
      </c>
      <c r="M86" s="25">
        <v>0</v>
      </c>
      <c r="N86" s="25">
        <v>278709.05</v>
      </c>
      <c r="O86" s="25">
        <v>278709.05</v>
      </c>
      <c r="P86" s="25">
        <f t="shared" si="16"/>
        <v>278709.05</v>
      </c>
      <c r="Q86" s="26">
        <f t="shared" si="17"/>
        <v>64350</v>
      </c>
      <c r="R86" s="25">
        <v>278709.05</v>
      </c>
      <c r="S86" s="25">
        <v>278709.05</v>
      </c>
      <c r="T86" s="25">
        <f t="shared" si="18"/>
        <v>0</v>
      </c>
      <c r="U86" s="25">
        <v>275185.59000000003</v>
      </c>
      <c r="V86" s="25">
        <v>275185.59000000003</v>
      </c>
      <c r="W86" s="24">
        <v>3814.95</v>
      </c>
      <c r="X86" s="7">
        <v>3814.95</v>
      </c>
      <c r="Y86" s="23">
        <f t="shared" si="19"/>
        <v>3523.4599999999627</v>
      </c>
    </row>
    <row r="87" spans="1:27" ht="28.8" x14ac:dyDescent="0.3">
      <c r="B87" s="8" t="s">
        <v>175</v>
      </c>
      <c r="C87" s="8" t="s">
        <v>174</v>
      </c>
      <c r="D87" s="25">
        <v>131617.51</v>
      </c>
      <c r="E87" s="25">
        <v>3460.96</v>
      </c>
      <c r="F87" s="25">
        <v>135078.47</v>
      </c>
      <c r="G87" s="24">
        <v>3164.32</v>
      </c>
      <c r="H87" s="23"/>
      <c r="I87" s="43"/>
      <c r="J87" s="25">
        <f t="shared" si="14"/>
        <v>3164.32</v>
      </c>
      <c r="K87" s="25">
        <f t="shared" si="15"/>
        <v>138242.79</v>
      </c>
      <c r="L87" s="25">
        <v>0</v>
      </c>
      <c r="M87" s="25">
        <v>0</v>
      </c>
      <c r="N87" s="25">
        <v>130746.01</v>
      </c>
      <c r="O87" s="25">
        <v>130746.01</v>
      </c>
      <c r="P87" s="25">
        <f t="shared" si="16"/>
        <v>130746.01</v>
      </c>
      <c r="Q87" s="26">
        <f t="shared" si="17"/>
        <v>7496.7800000000134</v>
      </c>
      <c r="R87" s="25">
        <v>130746.01</v>
      </c>
      <c r="S87" s="25">
        <v>130746.01</v>
      </c>
      <c r="T87" s="25">
        <f t="shared" si="18"/>
        <v>0</v>
      </c>
      <c r="U87" s="25">
        <v>119266.73</v>
      </c>
      <c r="V87" s="25">
        <v>119266.73</v>
      </c>
      <c r="W87" s="24">
        <v>4332.46</v>
      </c>
      <c r="X87" s="7">
        <v>4332.46</v>
      </c>
      <c r="Y87" s="23">
        <f t="shared" si="19"/>
        <v>11479.279999999999</v>
      </c>
    </row>
    <row r="88" spans="1:27" ht="28.8" x14ac:dyDescent="0.3">
      <c r="B88" s="8" t="s">
        <v>173</v>
      </c>
      <c r="C88" s="8" t="s">
        <v>172</v>
      </c>
      <c r="D88" s="25">
        <v>94109.34</v>
      </c>
      <c r="E88" s="25">
        <v>3067.15</v>
      </c>
      <c r="F88" s="25">
        <v>97176.49</v>
      </c>
      <c r="G88" s="25"/>
      <c r="H88" s="42">
        <v>-10272.73</v>
      </c>
      <c r="I88" s="25"/>
      <c r="J88" s="25">
        <f t="shared" si="14"/>
        <v>-10272.73</v>
      </c>
      <c r="K88" s="25">
        <f t="shared" si="15"/>
        <v>86903.760000000009</v>
      </c>
      <c r="L88" s="25">
        <v>0</v>
      </c>
      <c r="M88" s="25">
        <v>0</v>
      </c>
      <c r="N88" s="25">
        <v>81543.399999999994</v>
      </c>
      <c r="O88" s="25">
        <v>81543.399999999994</v>
      </c>
      <c r="P88" s="25">
        <f t="shared" si="16"/>
        <v>81543.399999999994</v>
      </c>
      <c r="Q88" s="26">
        <f t="shared" si="17"/>
        <v>5360.3600000000151</v>
      </c>
      <c r="R88" s="25">
        <v>81543.399999999994</v>
      </c>
      <c r="S88" s="25">
        <v>81543.399999999994</v>
      </c>
      <c r="T88" s="25">
        <f t="shared" si="18"/>
        <v>0</v>
      </c>
      <c r="U88" s="25">
        <v>81522</v>
      </c>
      <c r="V88" s="25">
        <v>81522</v>
      </c>
      <c r="W88" s="24">
        <v>15633.09</v>
      </c>
      <c r="X88" s="7">
        <v>15633.09</v>
      </c>
      <c r="Y88" s="23">
        <f t="shared" si="19"/>
        <v>21.399999999994179</v>
      </c>
    </row>
    <row r="89" spans="1:27" ht="28.8" x14ac:dyDescent="0.3">
      <c r="B89" s="8" t="s">
        <v>171</v>
      </c>
      <c r="C89" s="8" t="s">
        <v>170</v>
      </c>
      <c r="D89" s="25">
        <v>3000</v>
      </c>
      <c r="E89" s="25">
        <v>28500</v>
      </c>
      <c r="F89" s="25">
        <v>31500</v>
      </c>
      <c r="G89" s="25"/>
      <c r="H89" s="25">
        <v>-15825.68</v>
      </c>
      <c r="I89" s="25"/>
      <c r="J89" s="25">
        <f t="shared" si="14"/>
        <v>-15825.68</v>
      </c>
      <c r="K89" s="25">
        <f t="shared" si="15"/>
        <v>15674.32</v>
      </c>
      <c r="L89" s="25">
        <v>0</v>
      </c>
      <c r="M89" s="25">
        <v>0</v>
      </c>
      <c r="N89" s="25">
        <v>15674.32</v>
      </c>
      <c r="O89" s="25">
        <v>15674.32</v>
      </c>
      <c r="P89" s="25">
        <f t="shared" si="16"/>
        <v>15674.32</v>
      </c>
      <c r="Q89" s="26">
        <f t="shared" si="17"/>
        <v>0</v>
      </c>
      <c r="R89" s="25">
        <v>15674.32</v>
      </c>
      <c r="S89" s="25">
        <v>15674.32</v>
      </c>
      <c r="T89" s="25">
        <f t="shared" si="18"/>
        <v>0</v>
      </c>
      <c r="U89" s="25">
        <v>14642.15</v>
      </c>
      <c r="V89" s="25">
        <v>14642.15</v>
      </c>
      <c r="W89" s="24">
        <v>15825.68</v>
      </c>
      <c r="X89" s="7">
        <v>15825.68</v>
      </c>
      <c r="Y89" s="23">
        <f t="shared" si="19"/>
        <v>1032.17</v>
      </c>
    </row>
    <row r="90" spans="1:27" ht="28.8" x14ac:dyDescent="0.3">
      <c r="B90" s="8" t="s">
        <v>169</v>
      </c>
      <c r="C90" s="8" t="s">
        <v>168</v>
      </c>
      <c r="D90" s="25">
        <v>500</v>
      </c>
      <c r="E90" s="25">
        <v>0</v>
      </c>
      <c r="F90" s="25">
        <v>500</v>
      </c>
      <c r="G90" s="25"/>
      <c r="H90" s="25">
        <v>-500</v>
      </c>
      <c r="I90" s="25"/>
      <c r="J90" s="25">
        <f t="shared" si="14"/>
        <v>-500</v>
      </c>
      <c r="K90" s="25">
        <f t="shared" si="15"/>
        <v>0</v>
      </c>
      <c r="L90" s="25">
        <v>0</v>
      </c>
      <c r="M90" s="25">
        <v>0</v>
      </c>
      <c r="N90" s="25">
        <v>0</v>
      </c>
      <c r="O90" s="25">
        <v>0</v>
      </c>
      <c r="P90" s="25">
        <f t="shared" si="16"/>
        <v>0</v>
      </c>
      <c r="Q90" s="26">
        <f t="shared" si="17"/>
        <v>0</v>
      </c>
      <c r="R90" s="25">
        <v>0</v>
      </c>
      <c r="S90" s="25">
        <v>0</v>
      </c>
      <c r="T90" s="25">
        <f t="shared" si="18"/>
        <v>0</v>
      </c>
      <c r="U90" s="25">
        <v>0</v>
      </c>
      <c r="V90" s="25">
        <v>0</v>
      </c>
      <c r="W90" s="24">
        <v>500</v>
      </c>
      <c r="X90" s="7">
        <v>500</v>
      </c>
      <c r="Y90" s="23">
        <f t="shared" si="19"/>
        <v>0</v>
      </c>
    </row>
    <row r="91" spans="1:27" ht="28.8" x14ac:dyDescent="0.3">
      <c r="B91" s="2" t="s">
        <v>167</v>
      </c>
      <c r="C91" s="2" t="s">
        <v>166</v>
      </c>
      <c r="D91" s="29">
        <v>11180</v>
      </c>
      <c r="E91" s="29">
        <v>-6980</v>
      </c>
      <c r="F91" s="29">
        <v>4200</v>
      </c>
      <c r="G91" s="29"/>
      <c r="H91" s="25">
        <v>-4200</v>
      </c>
      <c r="I91" s="25"/>
      <c r="J91" s="25">
        <f t="shared" si="14"/>
        <v>-4200</v>
      </c>
      <c r="K91" s="25">
        <f t="shared" si="15"/>
        <v>0</v>
      </c>
      <c r="L91" s="29">
        <v>0</v>
      </c>
      <c r="M91" s="29">
        <v>0</v>
      </c>
      <c r="N91" s="29">
        <v>0</v>
      </c>
      <c r="O91" s="29">
        <v>0</v>
      </c>
      <c r="P91" s="29">
        <f t="shared" si="16"/>
        <v>0</v>
      </c>
      <c r="Q91" s="26">
        <f t="shared" si="17"/>
        <v>0</v>
      </c>
      <c r="R91" s="29">
        <v>0</v>
      </c>
      <c r="S91" s="29">
        <v>0</v>
      </c>
      <c r="T91" s="29">
        <f t="shared" si="18"/>
        <v>0</v>
      </c>
      <c r="U91" s="29">
        <v>0</v>
      </c>
      <c r="V91" s="29">
        <v>0</v>
      </c>
      <c r="W91" s="28">
        <v>4200</v>
      </c>
      <c r="X91" s="6">
        <v>4200</v>
      </c>
      <c r="Y91" s="27">
        <f t="shared" si="19"/>
        <v>0</v>
      </c>
    </row>
    <row r="92" spans="1:27" ht="28.8" x14ac:dyDescent="0.3">
      <c r="A92" t="s">
        <v>39</v>
      </c>
      <c r="B92" s="2" t="s">
        <v>165</v>
      </c>
      <c r="C92" s="2" t="s">
        <v>163</v>
      </c>
      <c r="D92" s="29">
        <v>12320.6</v>
      </c>
      <c r="E92" s="29">
        <v>-520.6</v>
      </c>
      <c r="F92" s="29">
        <v>11800</v>
      </c>
      <c r="G92" s="29"/>
      <c r="H92" s="25">
        <v>-89.25</v>
      </c>
      <c r="I92" s="25"/>
      <c r="J92" s="25">
        <f t="shared" si="14"/>
        <v>-89.25</v>
      </c>
      <c r="K92" s="25">
        <f t="shared" si="15"/>
        <v>11710.75</v>
      </c>
      <c r="L92" s="29">
        <v>11710.75</v>
      </c>
      <c r="M92" s="29">
        <v>0</v>
      </c>
      <c r="N92" s="29">
        <v>11710.75</v>
      </c>
      <c r="O92" s="29">
        <v>11710.75</v>
      </c>
      <c r="P92" s="29">
        <f t="shared" si="16"/>
        <v>11710.75</v>
      </c>
      <c r="Q92" s="26">
        <f t="shared" si="17"/>
        <v>0</v>
      </c>
      <c r="R92" s="29">
        <v>11710.75</v>
      </c>
      <c r="S92" s="29">
        <v>11710.75</v>
      </c>
      <c r="T92" s="29">
        <f t="shared" si="18"/>
        <v>0</v>
      </c>
      <c r="U92" s="29">
        <v>11710.75</v>
      </c>
      <c r="V92" s="29">
        <v>11710.75</v>
      </c>
      <c r="W92" s="28">
        <v>89.25</v>
      </c>
      <c r="X92" s="6">
        <v>89.25</v>
      </c>
      <c r="Y92" s="27">
        <f t="shared" si="19"/>
        <v>0</v>
      </c>
    </row>
    <row r="93" spans="1:27" ht="28.8" x14ac:dyDescent="0.3">
      <c r="A93" t="s">
        <v>39</v>
      </c>
      <c r="B93" s="2" t="s">
        <v>164</v>
      </c>
      <c r="C93" s="2" t="s">
        <v>163</v>
      </c>
      <c r="D93" s="29">
        <v>133000</v>
      </c>
      <c r="E93" s="29">
        <v>0</v>
      </c>
      <c r="F93" s="29">
        <v>133000</v>
      </c>
      <c r="G93" s="29"/>
      <c r="H93" s="29"/>
      <c r="I93" s="25">
        <v>0</v>
      </c>
      <c r="J93" s="25">
        <f t="shared" si="14"/>
        <v>0</v>
      </c>
      <c r="K93" s="25">
        <f t="shared" si="15"/>
        <v>133000</v>
      </c>
      <c r="L93" s="29">
        <v>133000</v>
      </c>
      <c r="M93" s="29">
        <v>0</v>
      </c>
      <c r="N93" s="29">
        <v>133000</v>
      </c>
      <c r="O93" s="29">
        <v>133000</v>
      </c>
      <c r="P93" s="29">
        <f t="shared" si="16"/>
        <v>133000</v>
      </c>
      <c r="Q93" s="26">
        <f t="shared" si="17"/>
        <v>0</v>
      </c>
      <c r="R93" s="29">
        <v>133000</v>
      </c>
      <c r="S93" s="29">
        <v>133000</v>
      </c>
      <c r="T93" s="29">
        <f t="shared" si="18"/>
        <v>0</v>
      </c>
      <c r="U93" s="29">
        <v>133000</v>
      </c>
      <c r="V93" s="29">
        <v>133000</v>
      </c>
      <c r="W93" s="28">
        <v>0</v>
      </c>
      <c r="X93" s="6">
        <v>0</v>
      </c>
      <c r="Y93" s="27">
        <f t="shared" si="19"/>
        <v>0</v>
      </c>
    </row>
    <row r="94" spans="1:27" ht="28.8" x14ac:dyDescent="0.3">
      <c r="B94" s="2" t="s">
        <v>162</v>
      </c>
      <c r="C94" s="2" t="s">
        <v>161</v>
      </c>
      <c r="D94" s="29">
        <v>6700</v>
      </c>
      <c r="E94" s="29">
        <v>-5200</v>
      </c>
      <c r="F94" s="29">
        <v>1500</v>
      </c>
      <c r="G94" s="41">
        <v>4319.79</v>
      </c>
      <c r="H94" s="29"/>
      <c r="I94" s="25">
        <v>0</v>
      </c>
      <c r="J94" s="25">
        <f t="shared" si="14"/>
        <v>4319.79</v>
      </c>
      <c r="K94" s="25">
        <f t="shared" si="15"/>
        <v>5819.79</v>
      </c>
      <c r="L94" s="29">
        <v>0</v>
      </c>
      <c r="M94" s="29">
        <v>0</v>
      </c>
      <c r="N94" s="29">
        <v>0</v>
      </c>
      <c r="O94" s="29">
        <v>0</v>
      </c>
      <c r="P94" s="29">
        <f t="shared" si="16"/>
        <v>0</v>
      </c>
      <c r="Q94" s="26">
        <f t="shared" si="17"/>
        <v>5819.79</v>
      </c>
      <c r="R94" s="29">
        <v>0</v>
      </c>
      <c r="S94" s="29">
        <v>0</v>
      </c>
      <c r="T94" s="29">
        <f t="shared" si="18"/>
        <v>0</v>
      </c>
      <c r="U94" s="29">
        <v>0</v>
      </c>
      <c r="V94" s="29">
        <v>0</v>
      </c>
      <c r="W94" s="28">
        <v>1500</v>
      </c>
      <c r="X94" s="6">
        <v>1500</v>
      </c>
      <c r="Y94" s="27">
        <f t="shared" si="19"/>
        <v>0</v>
      </c>
    </row>
    <row r="95" spans="1:27" ht="18" x14ac:dyDescent="0.35">
      <c r="B95" s="32"/>
      <c r="C95" s="32" t="s">
        <v>160</v>
      </c>
      <c r="D95" s="30">
        <f t="shared" ref="D95:I95" si="20">SUM(D96:D106)</f>
        <v>100881.04000000001</v>
      </c>
      <c r="E95" s="30">
        <f t="shared" si="20"/>
        <v>6480.6699999999983</v>
      </c>
      <c r="F95" s="30">
        <f t="shared" si="20"/>
        <v>107361.71</v>
      </c>
      <c r="G95" s="30">
        <f t="shared" si="20"/>
        <v>0</v>
      </c>
      <c r="H95" s="30">
        <f t="shared" si="20"/>
        <v>-68190.350000000006</v>
      </c>
      <c r="I95" s="30">
        <f t="shared" si="20"/>
        <v>0</v>
      </c>
      <c r="J95" s="40">
        <f t="shared" si="14"/>
        <v>-68190.350000000006</v>
      </c>
      <c r="K95" s="30">
        <f t="shared" ref="K95:Y95" si="21">SUM(K96:K106)</f>
        <v>39171.360000000001</v>
      </c>
      <c r="L95" s="30">
        <f t="shared" si="21"/>
        <v>39108.660000000003</v>
      </c>
      <c r="M95" s="30">
        <f t="shared" si="21"/>
        <v>0</v>
      </c>
      <c r="N95" s="30">
        <f t="shared" si="21"/>
        <v>39171.360000000001</v>
      </c>
      <c r="O95" s="30">
        <f t="shared" si="21"/>
        <v>39171.360000000001</v>
      </c>
      <c r="P95" s="30">
        <f t="shared" si="21"/>
        <v>39171.360000000001</v>
      </c>
      <c r="Q95" s="31">
        <f t="shared" si="21"/>
        <v>0</v>
      </c>
      <c r="R95" s="30">
        <f t="shared" si="21"/>
        <v>32653.100000000002</v>
      </c>
      <c r="S95" s="30">
        <f t="shared" si="21"/>
        <v>32653.100000000002</v>
      </c>
      <c r="T95" s="30">
        <f t="shared" si="21"/>
        <v>6518.26</v>
      </c>
      <c r="U95" s="30">
        <f t="shared" si="21"/>
        <v>32430.530000000002</v>
      </c>
      <c r="V95" s="30">
        <f t="shared" si="21"/>
        <v>32430.530000000002</v>
      </c>
      <c r="W95" s="30">
        <f t="shared" si="21"/>
        <v>68190.350000000006</v>
      </c>
      <c r="X95" s="30">
        <f t="shared" si="21"/>
        <v>74708.61</v>
      </c>
      <c r="Y95" s="30">
        <f t="shared" si="21"/>
        <v>222.57</v>
      </c>
    </row>
    <row r="96" spans="1:27" ht="28.8" x14ac:dyDescent="0.3">
      <c r="B96" s="2" t="s">
        <v>159</v>
      </c>
      <c r="C96" s="2" t="s">
        <v>73</v>
      </c>
      <c r="D96" s="29">
        <v>7799.76</v>
      </c>
      <c r="E96" s="29">
        <v>24584.53</v>
      </c>
      <c r="F96" s="29">
        <v>32384.29</v>
      </c>
      <c r="G96" s="29"/>
      <c r="H96" s="29">
        <v>-27942.82</v>
      </c>
      <c r="I96" s="25"/>
      <c r="J96" s="25">
        <f t="shared" si="14"/>
        <v>-27942.82</v>
      </c>
      <c r="K96" s="25">
        <f t="shared" ref="K96:K106" si="22">F96+J96</f>
        <v>4441.4700000000012</v>
      </c>
      <c r="L96" s="29">
        <v>4441.47</v>
      </c>
      <c r="M96" s="29">
        <v>0</v>
      </c>
      <c r="N96" s="29">
        <v>4441.47</v>
      </c>
      <c r="O96" s="29">
        <v>4441.47</v>
      </c>
      <c r="P96" s="29">
        <f t="shared" ref="P96:P106" si="23">M96+O96</f>
        <v>4441.47</v>
      </c>
      <c r="Q96" s="26">
        <f t="shared" ref="Q96:Q106" si="24">K96-P96</f>
        <v>0</v>
      </c>
      <c r="R96" s="29">
        <v>4441.47</v>
      </c>
      <c r="S96" s="29">
        <v>4441.47</v>
      </c>
      <c r="T96" s="29">
        <f t="shared" ref="T96:T106" si="25">O96-S96</f>
        <v>0</v>
      </c>
      <c r="U96" s="29">
        <v>4441.47</v>
      </c>
      <c r="V96" s="29">
        <v>4441.47</v>
      </c>
      <c r="W96" s="28">
        <v>27942.82</v>
      </c>
      <c r="X96" s="6">
        <v>27942.82</v>
      </c>
      <c r="Y96" s="27">
        <f t="shared" ref="Y96:Y106" si="26">S96-V96</f>
        <v>0</v>
      </c>
    </row>
    <row r="97" spans="2:25" ht="28.8" x14ac:dyDescent="0.3">
      <c r="B97" s="2" t="s">
        <v>158</v>
      </c>
      <c r="C97" s="2" t="s">
        <v>73</v>
      </c>
      <c r="D97" s="29">
        <v>6543.34</v>
      </c>
      <c r="E97" s="29">
        <v>-0.02</v>
      </c>
      <c r="F97" s="29">
        <v>6543.32</v>
      </c>
      <c r="G97" s="29"/>
      <c r="H97" s="29">
        <v>0</v>
      </c>
      <c r="I97" s="25"/>
      <c r="J97" s="25">
        <f t="shared" si="14"/>
        <v>0</v>
      </c>
      <c r="K97" s="25">
        <f t="shared" si="22"/>
        <v>6543.32</v>
      </c>
      <c r="L97" s="29">
        <v>6543.32</v>
      </c>
      <c r="M97" s="29">
        <v>0</v>
      </c>
      <c r="N97" s="29">
        <v>6543.32</v>
      </c>
      <c r="O97" s="29">
        <v>6543.32</v>
      </c>
      <c r="P97" s="29">
        <f t="shared" si="23"/>
        <v>6543.32</v>
      </c>
      <c r="Q97" s="26">
        <f t="shared" si="24"/>
        <v>0</v>
      </c>
      <c r="R97" s="29">
        <v>6543.32</v>
      </c>
      <c r="S97" s="29">
        <v>6543.32</v>
      </c>
      <c r="T97" s="29">
        <f t="shared" si="25"/>
        <v>0</v>
      </c>
      <c r="U97" s="29">
        <v>6543.32</v>
      </c>
      <c r="V97" s="29">
        <v>6543.32</v>
      </c>
      <c r="W97" s="28">
        <v>0</v>
      </c>
      <c r="X97" s="6">
        <v>0</v>
      </c>
      <c r="Y97" s="27">
        <f t="shared" si="26"/>
        <v>0</v>
      </c>
    </row>
    <row r="98" spans="2:25" ht="28.8" x14ac:dyDescent="0.3">
      <c r="B98" s="2" t="s">
        <v>157</v>
      </c>
      <c r="C98" s="2" t="s">
        <v>73</v>
      </c>
      <c r="D98" s="29">
        <v>18149.27</v>
      </c>
      <c r="E98" s="29">
        <v>-8345.84</v>
      </c>
      <c r="F98" s="29">
        <v>9803.43</v>
      </c>
      <c r="G98" s="29"/>
      <c r="H98" s="29">
        <v>0</v>
      </c>
      <c r="I98" s="25"/>
      <c r="J98" s="25">
        <f t="shared" si="14"/>
        <v>0</v>
      </c>
      <c r="K98" s="25">
        <f t="shared" si="22"/>
        <v>9803.43</v>
      </c>
      <c r="L98" s="29">
        <v>9803.43</v>
      </c>
      <c r="M98" s="29">
        <v>0</v>
      </c>
      <c r="N98" s="29">
        <v>9803.43</v>
      </c>
      <c r="O98" s="29">
        <v>9803.43</v>
      </c>
      <c r="P98" s="29">
        <f t="shared" si="23"/>
        <v>9803.43</v>
      </c>
      <c r="Q98" s="26">
        <f t="shared" si="24"/>
        <v>0</v>
      </c>
      <c r="R98" s="29">
        <v>9803.43</v>
      </c>
      <c r="S98" s="29">
        <v>9803.43</v>
      </c>
      <c r="T98" s="29">
        <f t="shared" si="25"/>
        <v>0</v>
      </c>
      <c r="U98" s="29">
        <v>9803.43</v>
      </c>
      <c r="V98" s="29">
        <v>9803.43</v>
      </c>
      <c r="W98" s="28">
        <v>0</v>
      </c>
      <c r="X98" s="6">
        <v>0</v>
      </c>
      <c r="Y98" s="27">
        <f t="shared" si="26"/>
        <v>0</v>
      </c>
    </row>
    <row r="99" spans="2:25" ht="28.8" x14ac:dyDescent="0.3">
      <c r="B99" s="8" t="s">
        <v>156</v>
      </c>
      <c r="C99" s="8" t="s">
        <v>155</v>
      </c>
      <c r="D99" s="25">
        <v>519.87</v>
      </c>
      <c r="E99" s="25">
        <v>300</v>
      </c>
      <c r="F99" s="25">
        <v>819.87</v>
      </c>
      <c r="G99" s="25"/>
      <c r="H99" s="25">
        <v>-757.17</v>
      </c>
      <c r="I99" s="25"/>
      <c r="J99" s="25">
        <f t="shared" si="14"/>
        <v>-757.17</v>
      </c>
      <c r="K99" s="25">
        <f t="shared" si="22"/>
        <v>62.700000000000045</v>
      </c>
      <c r="L99" s="25">
        <v>0</v>
      </c>
      <c r="M99" s="25">
        <v>0</v>
      </c>
      <c r="N99" s="25">
        <v>62.7</v>
      </c>
      <c r="O99" s="25">
        <v>62.7</v>
      </c>
      <c r="P99" s="25">
        <f t="shared" si="23"/>
        <v>62.7</v>
      </c>
      <c r="Q99" s="26">
        <f t="shared" si="24"/>
        <v>0</v>
      </c>
      <c r="R99" s="25">
        <v>62.7</v>
      </c>
      <c r="S99" s="25">
        <v>62.7</v>
      </c>
      <c r="T99" s="25">
        <f t="shared" si="25"/>
        <v>0</v>
      </c>
      <c r="U99" s="25">
        <v>0.13</v>
      </c>
      <c r="V99" s="25">
        <v>0.13</v>
      </c>
      <c r="W99" s="24">
        <v>757.17</v>
      </c>
      <c r="X99" s="7">
        <v>757.17</v>
      </c>
      <c r="Y99" s="23">
        <f t="shared" si="26"/>
        <v>62.57</v>
      </c>
    </row>
    <row r="100" spans="2:25" ht="28.8" x14ac:dyDescent="0.3">
      <c r="B100" s="2" t="s">
        <v>154</v>
      </c>
      <c r="C100" s="2" t="s">
        <v>153</v>
      </c>
      <c r="D100" s="29">
        <v>7236.02</v>
      </c>
      <c r="E100" s="29">
        <v>3000</v>
      </c>
      <c r="F100" s="29">
        <v>10236.02</v>
      </c>
      <c r="G100" s="29"/>
      <c r="H100" s="29">
        <v>-5170.3599999999997</v>
      </c>
      <c r="I100" s="25"/>
      <c r="J100" s="25">
        <f t="shared" si="14"/>
        <v>-5170.3599999999997</v>
      </c>
      <c r="K100" s="29">
        <f t="shared" si="22"/>
        <v>5065.6600000000008</v>
      </c>
      <c r="L100" s="29">
        <v>5065.66</v>
      </c>
      <c r="M100" s="29">
        <v>0</v>
      </c>
      <c r="N100" s="29">
        <v>5065.66</v>
      </c>
      <c r="O100" s="29">
        <v>5065.66</v>
      </c>
      <c r="P100" s="29">
        <f t="shared" si="23"/>
        <v>5065.66</v>
      </c>
      <c r="Q100" s="26">
        <f t="shared" si="24"/>
        <v>0</v>
      </c>
      <c r="R100" s="29">
        <v>5065.66</v>
      </c>
      <c r="S100" s="29">
        <v>5065.66</v>
      </c>
      <c r="T100" s="29">
        <f t="shared" si="25"/>
        <v>0</v>
      </c>
      <c r="U100" s="29">
        <v>5065.66</v>
      </c>
      <c r="V100" s="29">
        <v>5065.66</v>
      </c>
      <c r="W100" s="28">
        <v>5170.3599999999997</v>
      </c>
      <c r="X100" s="6">
        <v>5170.3599999999997</v>
      </c>
      <c r="Y100" s="27">
        <f t="shared" si="26"/>
        <v>0</v>
      </c>
    </row>
    <row r="101" spans="2:25" ht="28.8" x14ac:dyDescent="0.3">
      <c r="B101" s="2" t="s">
        <v>152</v>
      </c>
      <c r="C101" s="2" t="s">
        <v>151</v>
      </c>
      <c r="D101" s="29">
        <v>1269.8499999999999</v>
      </c>
      <c r="E101" s="29">
        <v>5934.93</v>
      </c>
      <c r="F101" s="29">
        <v>7204.78</v>
      </c>
      <c r="G101" s="29"/>
      <c r="H101" s="29">
        <v>-4930</v>
      </c>
      <c r="I101" s="25"/>
      <c r="J101" s="25">
        <f t="shared" si="14"/>
        <v>-4930</v>
      </c>
      <c r="K101" s="29">
        <f t="shared" si="22"/>
        <v>2274.7799999999997</v>
      </c>
      <c r="L101" s="29">
        <v>2274.7800000000002</v>
      </c>
      <c r="M101" s="29">
        <v>0</v>
      </c>
      <c r="N101" s="29">
        <v>2274.7800000000002</v>
      </c>
      <c r="O101" s="29">
        <v>2274.7800000000002</v>
      </c>
      <c r="P101" s="29">
        <f t="shared" si="23"/>
        <v>2274.7800000000002</v>
      </c>
      <c r="Q101" s="26">
        <f t="shared" si="24"/>
        <v>0</v>
      </c>
      <c r="R101" s="29">
        <v>756.52</v>
      </c>
      <c r="S101" s="29">
        <v>756.52</v>
      </c>
      <c r="T101" s="29">
        <f t="shared" si="25"/>
        <v>1518.2600000000002</v>
      </c>
      <c r="U101" s="29">
        <v>596.52</v>
      </c>
      <c r="V101" s="29">
        <v>596.52</v>
      </c>
      <c r="W101" s="28">
        <v>4930</v>
      </c>
      <c r="X101" s="6">
        <v>6448.26</v>
      </c>
      <c r="Y101" s="27">
        <f t="shared" si="26"/>
        <v>160</v>
      </c>
    </row>
    <row r="102" spans="2:25" ht="46.8" customHeight="1" x14ac:dyDescent="0.3">
      <c r="B102" s="35" t="s">
        <v>150</v>
      </c>
      <c r="C102" s="35" t="s">
        <v>149</v>
      </c>
      <c r="D102" s="34">
        <v>12350.7</v>
      </c>
      <c r="E102" s="34">
        <v>-12350.7</v>
      </c>
      <c r="F102" s="34">
        <v>0</v>
      </c>
      <c r="G102" s="34"/>
      <c r="H102" s="34">
        <v>0</v>
      </c>
      <c r="I102" s="34"/>
      <c r="J102" s="34">
        <f t="shared" si="14"/>
        <v>0</v>
      </c>
      <c r="K102" s="34">
        <f t="shared" si="22"/>
        <v>0</v>
      </c>
      <c r="L102" s="34">
        <v>0</v>
      </c>
      <c r="M102" s="34">
        <v>0</v>
      </c>
      <c r="N102" s="29">
        <v>0</v>
      </c>
      <c r="O102" s="34">
        <v>0</v>
      </c>
      <c r="P102" s="34">
        <f t="shared" si="23"/>
        <v>0</v>
      </c>
      <c r="Q102" s="26">
        <f t="shared" si="24"/>
        <v>0</v>
      </c>
      <c r="R102" s="29">
        <v>0</v>
      </c>
      <c r="S102" s="34">
        <v>0</v>
      </c>
      <c r="T102" s="34">
        <f t="shared" si="25"/>
        <v>0</v>
      </c>
      <c r="U102" s="29">
        <v>0</v>
      </c>
      <c r="V102" s="34">
        <v>0</v>
      </c>
      <c r="W102" s="28">
        <v>0</v>
      </c>
      <c r="X102" s="6">
        <v>0</v>
      </c>
      <c r="Y102" s="33">
        <f t="shared" si="26"/>
        <v>0</v>
      </c>
    </row>
    <row r="103" spans="2:25" ht="28.8" x14ac:dyDescent="0.3">
      <c r="B103" s="2" t="s">
        <v>148</v>
      </c>
      <c r="C103" s="2" t="s">
        <v>37</v>
      </c>
      <c r="D103" s="29">
        <v>5699.95</v>
      </c>
      <c r="E103" s="29">
        <v>-699.95</v>
      </c>
      <c r="F103" s="29">
        <v>5000</v>
      </c>
      <c r="G103" s="29"/>
      <c r="H103" s="29">
        <v>0</v>
      </c>
      <c r="I103" s="25"/>
      <c r="J103" s="25">
        <f t="shared" si="14"/>
        <v>0</v>
      </c>
      <c r="K103" s="25">
        <f t="shared" si="22"/>
        <v>5000</v>
      </c>
      <c r="L103" s="29">
        <v>5000</v>
      </c>
      <c r="M103" s="29">
        <v>0</v>
      </c>
      <c r="N103" s="29">
        <v>5000</v>
      </c>
      <c r="O103" s="29">
        <v>5000</v>
      </c>
      <c r="P103" s="29">
        <f t="shared" si="23"/>
        <v>5000</v>
      </c>
      <c r="Q103" s="26">
        <f t="shared" si="24"/>
        <v>0</v>
      </c>
      <c r="R103" s="29">
        <v>0</v>
      </c>
      <c r="S103" s="29">
        <v>0</v>
      </c>
      <c r="T103" s="29">
        <f t="shared" si="25"/>
        <v>5000</v>
      </c>
      <c r="U103" s="29">
        <v>0</v>
      </c>
      <c r="V103" s="29">
        <v>0</v>
      </c>
      <c r="W103" s="28">
        <v>0</v>
      </c>
      <c r="X103" s="6">
        <v>5000</v>
      </c>
      <c r="Y103" s="27">
        <f t="shared" si="26"/>
        <v>0</v>
      </c>
    </row>
    <row r="104" spans="2:25" ht="28.8" x14ac:dyDescent="0.3">
      <c r="B104" s="2" t="s">
        <v>147</v>
      </c>
      <c r="C104" s="2" t="s">
        <v>133</v>
      </c>
      <c r="D104" s="29">
        <v>2058.8000000000002</v>
      </c>
      <c r="E104" s="29">
        <v>941.2</v>
      </c>
      <c r="F104" s="29">
        <v>3000</v>
      </c>
      <c r="G104" s="29"/>
      <c r="H104" s="29">
        <v>-3000</v>
      </c>
      <c r="I104" s="25"/>
      <c r="J104" s="25">
        <f t="shared" si="14"/>
        <v>-3000</v>
      </c>
      <c r="K104" s="25">
        <f t="shared" si="22"/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f t="shared" si="23"/>
        <v>0</v>
      </c>
      <c r="Q104" s="26">
        <f t="shared" si="24"/>
        <v>0</v>
      </c>
      <c r="R104" s="29">
        <v>0</v>
      </c>
      <c r="S104" s="29">
        <v>0</v>
      </c>
      <c r="T104" s="29">
        <f t="shared" si="25"/>
        <v>0</v>
      </c>
      <c r="U104" s="29">
        <v>0</v>
      </c>
      <c r="V104" s="29">
        <v>0</v>
      </c>
      <c r="W104" s="28">
        <v>3000</v>
      </c>
      <c r="X104" s="6">
        <v>3000</v>
      </c>
      <c r="Y104" s="27">
        <f t="shared" si="26"/>
        <v>0</v>
      </c>
    </row>
    <row r="105" spans="2:25" ht="46.8" customHeight="1" x14ac:dyDescent="0.3">
      <c r="B105" s="35" t="s">
        <v>146</v>
      </c>
      <c r="C105" s="35" t="s">
        <v>145</v>
      </c>
      <c r="D105" s="34">
        <v>11553.48</v>
      </c>
      <c r="E105" s="34">
        <v>-11553.48</v>
      </c>
      <c r="F105" s="34">
        <v>0</v>
      </c>
      <c r="G105" s="34"/>
      <c r="H105" s="34">
        <v>0</v>
      </c>
      <c r="I105" s="34"/>
      <c r="J105" s="34">
        <f t="shared" si="14"/>
        <v>0</v>
      </c>
      <c r="K105" s="34">
        <f t="shared" si="22"/>
        <v>0</v>
      </c>
      <c r="L105" s="34">
        <v>0</v>
      </c>
      <c r="M105" s="34">
        <v>0</v>
      </c>
      <c r="N105" s="29">
        <v>0</v>
      </c>
      <c r="O105" s="34">
        <v>0</v>
      </c>
      <c r="P105" s="34">
        <f t="shared" si="23"/>
        <v>0</v>
      </c>
      <c r="Q105" s="26">
        <f t="shared" si="24"/>
        <v>0</v>
      </c>
      <c r="R105" s="29">
        <v>0</v>
      </c>
      <c r="S105" s="34">
        <v>0</v>
      </c>
      <c r="T105" s="34">
        <f t="shared" si="25"/>
        <v>0</v>
      </c>
      <c r="U105" s="29">
        <v>0</v>
      </c>
      <c r="V105" s="34">
        <v>0</v>
      </c>
      <c r="W105" s="28">
        <v>0</v>
      </c>
      <c r="X105" s="6">
        <v>0</v>
      </c>
      <c r="Y105" s="33">
        <f t="shared" si="26"/>
        <v>0</v>
      </c>
    </row>
    <row r="106" spans="2:25" ht="28.8" x14ac:dyDescent="0.3">
      <c r="B106" s="2" t="s">
        <v>144</v>
      </c>
      <c r="C106" s="2" t="s">
        <v>133</v>
      </c>
      <c r="D106" s="29">
        <v>27700</v>
      </c>
      <c r="E106" s="29">
        <v>4670</v>
      </c>
      <c r="F106" s="29">
        <v>32370</v>
      </c>
      <c r="G106" s="29"/>
      <c r="H106" s="29">
        <v>-26390</v>
      </c>
      <c r="I106" s="25"/>
      <c r="J106" s="25">
        <f t="shared" si="14"/>
        <v>-26390</v>
      </c>
      <c r="K106" s="25">
        <f t="shared" si="22"/>
        <v>5980</v>
      </c>
      <c r="L106" s="29">
        <v>5980</v>
      </c>
      <c r="M106" s="29">
        <v>0</v>
      </c>
      <c r="N106" s="29">
        <v>5980</v>
      </c>
      <c r="O106" s="29">
        <v>5980</v>
      </c>
      <c r="P106" s="29">
        <f t="shared" si="23"/>
        <v>5980</v>
      </c>
      <c r="Q106" s="26">
        <f t="shared" si="24"/>
        <v>0</v>
      </c>
      <c r="R106" s="29">
        <v>5980</v>
      </c>
      <c r="S106" s="29">
        <v>5980</v>
      </c>
      <c r="T106" s="29">
        <f t="shared" si="25"/>
        <v>0</v>
      </c>
      <c r="U106" s="29">
        <v>5980</v>
      </c>
      <c r="V106" s="29">
        <v>5980</v>
      </c>
      <c r="W106" s="28">
        <v>26390</v>
      </c>
      <c r="X106" s="6">
        <v>26390</v>
      </c>
      <c r="Y106" s="27">
        <f t="shared" si="26"/>
        <v>0</v>
      </c>
    </row>
    <row r="107" spans="2:25" ht="18" x14ac:dyDescent="0.35">
      <c r="B107" s="32"/>
      <c r="C107" s="32" t="s">
        <v>143</v>
      </c>
      <c r="D107" s="30">
        <f t="shared" ref="D107:Y107" si="27">SUM(D108:D113)</f>
        <v>94227.82</v>
      </c>
      <c r="E107" s="30">
        <f t="shared" si="27"/>
        <v>40075.410000000003</v>
      </c>
      <c r="F107" s="30">
        <f t="shared" si="27"/>
        <v>134303.22999999998</v>
      </c>
      <c r="G107" s="30">
        <f t="shared" si="27"/>
        <v>0</v>
      </c>
      <c r="H107" s="30">
        <f t="shared" si="27"/>
        <v>-50099.880000000005</v>
      </c>
      <c r="I107" s="30">
        <f t="shared" si="27"/>
        <v>0</v>
      </c>
      <c r="J107" s="30">
        <f t="shared" si="27"/>
        <v>-50099.880000000005</v>
      </c>
      <c r="K107" s="30">
        <f t="shared" si="27"/>
        <v>84203.349999999991</v>
      </c>
      <c r="L107" s="30">
        <f t="shared" si="27"/>
        <v>84203.35</v>
      </c>
      <c r="M107" s="30">
        <f t="shared" si="27"/>
        <v>0</v>
      </c>
      <c r="N107" s="30">
        <f t="shared" si="27"/>
        <v>84203.35</v>
      </c>
      <c r="O107" s="30">
        <f t="shared" si="27"/>
        <v>84203.35</v>
      </c>
      <c r="P107" s="30">
        <f t="shared" si="27"/>
        <v>84203.35</v>
      </c>
      <c r="Q107" s="31">
        <f t="shared" si="27"/>
        <v>0</v>
      </c>
      <c r="R107" s="30">
        <f t="shared" si="27"/>
        <v>84203.35</v>
      </c>
      <c r="S107" s="30">
        <f t="shared" si="27"/>
        <v>84203.35</v>
      </c>
      <c r="T107" s="30">
        <f t="shared" si="27"/>
        <v>0</v>
      </c>
      <c r="U107" s="30">
        <f t="shared" si="27"/>
        <v>80273.350000000006</v>
      </c>
      <c r="V107" s="30">
        <f t="shared" si="27"/>
        <v>80273.350000000006</v>
      </c>
      <c r="W107" s="30">
        <f t="shared" si="27"/>
        <v>50099.880000000005</v>
      </c>
      <c r="X107" s="30">
        <f t="shared" si="27"/>
        <v>50099.880000000005</v>
      </c>
      <c r="Y107" s="30">
        <f t="shared" si="27"/>
        <v>3930</v>
      </c>
    </row>
    <row r="108" spans="2:25" ht="28.8" x14ac:dyDescent="0.3">
      <c r="B108" s="2" t="s">
        <v>142</v>
      </c>
      <c r="C108" s="2" t="s">
        <v>28</v>
      </c>
      <c r="D108" s="29">
        <v>6100</v>
      </c>
      <c r="E108" s="29">
        <v>4034.5</v>
      </c>
      <c r="F108" s="29">
        <v>10134.5</v>
      </c>
      <c r="G108" s="29"/>
      <c r="H108" s="29">
        <v>-4200</v>
      </c>
      <c r="I108" s="25"/>
      <c r="J108" s="25">
        <f t="shared" ref="J108:J113" si="28">SUM(G108:I108)</f>
        <v>-4200</v>
      </c>
      <c r="K108" s="25">
        <f t="shared" ref="K108:K113" si="29">F108+J108</f>
        <v>5934.5</v>
      </c>
      <c r="L108" s="29">
        <v>5934.5</v>
      </c>
      <c r="M108" s="29">
        <v>0</v>
      </c>
      <c r="N108" s="29">
        <v>5934.5</v>
      </c>
      <c r="O108" s="29">
        <v>5934.5</v>
      </c>
      <c r="P108" s="29">
        <f t="shared" ref="P108:P113" si="30">M108+O108</f>
        <v>5934.5</v>
      </c>
      <c r="Q108" s="26">
        <f t="shared" ref="Q108:Q113" si="31">K108-P108</f>
        <v>0</v>
      </c>
      <c r="R108" s="29">
        <v>5934.5</v>
      </c>
      <c r="S108" s="29">
        <v>5934.5</v>
      </c>
      <c r="T108" s="29">
        <f t="shared" ref="T108:T113" si="32">O108-S108</f>
        <v>0</v>
      </c>
      <c r="U108" s="29">
        <v>5934.5</v>
      </c>
      <c r="V108" s="29">
        <v>5934.5</v>
      </c>
      <c r="W108" s="28">
        <v>4200</v>
      </c>
      <c r="X108" s="6">
        <v>4200</v>
      </c>
      <c r="Y108" s="27">
        <f t="shared" ref="Y108:Y113" si="33">S108-V108</f>
        <v>0</v>
      </c>
    </row>
    <row r="109" spans="2:25" ht="46.8" customHeight="1" x14ac:dyDescent="0.3">
      <c r="B109" s="35" t="s">
        <v>141</v>
      </c>
      <c r="C109" s="35" t="s">
        <v>140</v>
      </c>
      <c r="D109" s="34">
        <v>2918.34</v>
      </c>
      <c r="E109" s="34">
        <v>-2918.34</v>
      </c>
      <c r="F109" s="34">
        <v>0</v>
      </c>
      <c r="G109" s="34"/>
      <c r="H109" s="34">
        <v>0</v>
      </c>
      <c r="I109" s="34"/>
      <c r="J109" s="34">
        <f t="shared" si="28"/>
        <v>0</v>
      </c>
      <c r="K109" s="34">
        <f t="shared" si="29"/>
        <v>0</v>
      </c>
      <c r="L109" s="34">
        <v>0</v>
      </c>
      <c r="M109" s="34">
        <v>0</v>
      </c>
      <c r="N109" s="29">
        <v>0</v>
      </c>
      <c r="O109" s="34">
        <v>0</v>
      </c>
      <c r="P109" s="34">
        <f t="shared" si="30"/>
        <v>0</v>
      </c>
      <c r="Q109" s="26">
        <f t="shared" si="31"/>
        <v>0</v>
      </c>
      <c r="R109" s="29">
        <v>0</v>
      </c>
      <c r="S109" s="34">
        <v>0</v>
      </c>
      <c r="T109" s="34">
        <f t="shared" si="32"/>
        <v>0</v>
      </c>
      <c r="U109" s="29">
        <v>0</v>
      </c>
      <c r="V109" s="34">
        <v>0</v>
      </c>
      <c r="W109" s="28">
        <v>0</v>
      </c>
      <c r="X109" s="6">
        <v>0</v>
      </c>
      <c r="Y109" s="33">
        <f t="shared" si="33"/>
        <v>0</v>
      </c>
    </row>
    <row r="110" spans="2:25" s="9" customFormat="1" ht="28.8" x14ac:dyDescent="0.3">
      <c r="B110" s="8" t="s">
        <v>139</v>
      </c>
      <c r="C110" s="8" t="s">
        <v>138</v>
      </c>
      <c r="D110" s="25">
        <v>62294.48</v>
      </c>
      <c r="E110" s="25">
        <v>27000</v>
      </c>
      <c r="F110" s="25">
        <v>89294.48</v>
      </c>
      <c r="G110" s="25"/>
      <c r="H110" s="25">
        <v>-24425.63</v>
      </c>
      <c r="I110" s="25"/>
      <c r="J110" s="25">
        <f t="shared" si="28"/>
        <v>-24425.63</v>
      </c>
      <c r="K110" s="25">
        <f t="shared" si="29"/>
        <v>64868.849999999991</v>
      </c>
      <c r="L110" s="25">
        <v>64868.85</v>
      </c>
      <c r="M110" s="25">
        <v>0</v>
      </c>
      <c r="N110" s="29">
        <v>64868.85</v>
      </c>
      <c r="O110" s="25">
        <v>64868.85</v>
      </c>
      <c r="P110" s="25">
        <f t="shared" si="30"/>
        <v>64868.85</v>
      </c>
      <c r="Q110" s="26">
        <f t="shared" si="31"/>
        <v>0</v>
      </c>
      <c r="R110" s="29">
        <v>64868.85</v>
      </c>
      <c r="S110" s="25">
        <v>64868.85</v>
      </c>
      <c r="T110" s="25">
        <f t="shared" si="32"/>
        <v>0</v>
      </c>
      <c r="U110" s="29">
        <v>60938.85</v>
      </c>
      <c r="V110" s="25">
        <v>60938.85</v>
      </c>
      <c r="W110" s="28">
        <v>24425.63</v>
      </c>
      <c r="X110" s="6">
        <v>24425.63</v>
      </c>
      <c r="Y110" s="23">
        <f t="shared" si="33"/>
        <v>3930</v>
      </c>
    </row>
    <row r="111" spans="2:25" ht="28.8" x14ac:dyDescent="0.3">
      <c r="B111" s="2" t="s">
        <v>137</v>
      </c>
      <c r="C111" s="2" t="s">
        <v>116</v>
      </c>
      <c r="D111" s="29">
        <v>11174.25</v>
      </c>
      <c r="E111" s="29">
        <v>2000</v>
      </c>
      <c r="F111" s="29">
        <v>13174.25</v>
      </c>
      <c r="G111" s="29"/>
      <c r="H111" s="29">
        <v>-6474.25</v>
      </c>
      <c r="I111" s="25"/>
      <c r="J111" s="25">
        <f t="shared" si="28"/>
        <v>-6474.25</v>
      </c>
      <c r="K111" s="25">
        <f t="shared" si="29"/>
        <v>6700</v>
      </c>
      <c r="L111" s="29">
        <v>6700</v>
      </c>
      <c r="M111" s="29">
        <v>0</v>
      </c>
      <c r="N111" s="29">
        <v>6700</v>
      </c>
      <c r="O111" s="29">
        <v>6700</v>
      </c>
      <c r="P111" s="29">
        <f t="shared" si="30"/>
        <v>6700</v>
      </c>
      <c r="Q111" s="26">
        <f t="shared" si="31"/>
        <v>0</v>
      </c>
      <c r="R111" s="29">
        <v>6700</v>
      </c>
      <c r="S111" s="29">
        <v>6700</v>
      </c>
      <c r="T111" s="29">
        <f t="shared" si="32"/>
        <v>0</v>
      </c>
      <c r="U111" s="29">
        <v>6700</v>
      </c>
      <c r="V111" s="29">
        <v>6700</v>
      </c>
      <c r="W111" s="28">
        <v>6474.25</v>
      </c>
      <c r="X111" s="6">
        <v>6474.25</v>
      </c>
      <c r="Y111" s="27">
        <f t="shared" si="33"/>
        <v>0</v>
      </c>
    </row>
    <row r="112" spans="2:25" ht="43.2" x14ac:dyDescent="0.3">
      <c r="B112" s="2" t="s">
        <v>136</v>
      </c>
      <c r="C112" s="2" t="s">
        <v>135</v>
      </c>
      <c r="D112" s="29">
        <v>6940.75</v>
      </c>
      <c r="E112" s="29">
        <v>11759.25</v>
      </c>
      <c r="F112" s="29">
        <v>18700</v>
      </c>
      <c r="G112" s="29"/>
      <c r="H112" s="29">
        <v>-12000</v>
      </c>
      <c r="I112" s="25"/>
      <c r="J112" s="25">
        <f t="shared" si="28"/>
        <v>-12000</v>
      </c>
      <c r="K112" s="25">
        <f t="shared" si="29"/>
        <v>6700</v>
      </c>
      <c r="L112" s="29">
        <v>6700</v>
      </c>
      <c r="M112" s="29">
        <v>0</v>
      </c>
      <c r="N112" s="29">
        <v>6700</v>
      </c>
      <c r="O112" s="29">
        <v>6700</v>
      </c>
      <c r="P112" s="29">
        <f t="shared" si="30"/>
        <v>6700</v>
      </c>
      <c r="Q112" s="26">
        <f t="shared" si="31"/>
        <v>0</v>
      </c>
      <c r="R112" s="29">
        <v>6700</v>
      </c>
      <c r="S112" s="29">
        <v>6700</v>
      </c>
      <c r="T112" s="29">
        <f t="shared" si="32"/>
        <v>0</v>
      </c>
      <c r="U112" s="29">
        <v>6700</v>
      </c>
      <c r="V112" s="29">
        <v>6700</v>
      </c>
      <c r="W112" s="28">
        <v>12000</v>
      </c>
      <c r="X112" s="6">
        <v>12000</v>
      </c>
      <c r="Y112" s="27">
        <f t="shared" si="33"/>
        <v>0</v>
      </c>
    </row>
    <row r="113" spans="2:25" ht="28.8" x14ac:dyDescent="0.3">
      <c r="B113" s="2" t="s">
        <v>134</v>
      </c>
      <c r="C113" s="2" t="s">
        <v>133</v>
      </c>
      <c r="D113" s="29">
        <v>4800</v>
      </c>
      <c r="E113" s="29">
        <v>-1800</v>
      </c>
      <c r="F113" s="29">
        <v>3000</v>
      </c>
      <c r="G113" s="29"/>
      <c r="H113" s="29">
        <v>-3000</v>
      </c>
      <c r="I113" s="25"/>
      <c r="J113" s="25">
        <f t="shared" si="28"/>
        <v>-3000</v>
      </c>
      <c r="K113" s="25">
        <f t="shared" si="29"/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f t="shared" si="30"/>
        <v>0</v>
      </c>
      <c r="Q113" s="26">
        <f t="shared" si="31"/>
        <v>0</v>
      </c>
      <c r="R113" s="29">
        <v>0</v>
      </c>
      <c r="S113" s="29">
        <v>0</v>
      </c>
      <c r="T113" s="29">
        <f t="shared" si="32"/>
        <v>0</v>
      </c>
      <c r="U113" s="29">
        <v>0</v>
      </c>
      <c r="V113" s="29">
        <v>0</v>
      </c>
      <c r="W113" s="28">
        <v>3000</v>
      </c>
      <c r="X113" s="6">
        <v>3000</v>
      </c>
      <c r="Y113" s="27">
        <f t="shared" si="33"/>
        <v>0</v>
      </c>
    </row>
    <row r="114" spans="2:25" ht="18" x14ac:dyDescent="0.35">
      <c r="B114" s="32"/>
      <c r="C114" s="32" t="s">
        <v>132</v>
      </c>
      <c r="D114" s="30">
        <f t="shared" ref="D114:Y114" si="34">SUM(D115:D120)</f>
        <v>237681.91999999998</v>
      </c>
      <c r="E114" s="30">
        <f t="shared" si="34"/>
        <v>15700</v>
      </c>
      <c r="F114" s="30">
        <f t="shared" si="34"/>
        <v>253381.92</v>
      </c>
      <c r="G114" s="30">
        <f t="shared" si="34"/>
        <v>9022.82</v>
      </c>
      <c r="H114" s="30">
        <f t="shared" si="34"/>
        <v>-3531.73</v>
      </c>
      <c r="I114" s="30">
        <f t="shared" si="34"/>
        <v>0</v>
      </c>
      <c r="J114" s="30">
        <f t="shared" si="34"/>
        <v>5491.09</v>
      </c>
      <c r="K114" s="30">
        <f t="shared" si="34"/>
        <v>258873.01</v>
      </c>
      <c r="L114" s="30">
        <f t="shared" si="34"/>
        <v>0</v>
      </c>
      <c r="M114" s="30">
        <f t="shared" si="34"/>
        <v>0</v>
      </c>
      <c r="N114" s="30">
        <f t="shared" si="34"/>
        <v>239996.78</v>
      </c>
      <c r="O114" s="30">
        <f t="shared" si="34"/>
        <v>239996.78</v>
      </c>
      <c r="P114" s="30">
        <f t="shared" si="34"/>
        <v>239996.78</v>
      </c>
      <c r="Q114" s="31">
        <f t="shared" si="34"/>
        <v>18876.229999999996</v>
      </c>
      <c r="R114" s="30">
        <f t="shared" si="34"/>
        <v>239996.78</v>
      </c>
      <c r="S114" s="30">
        <f t="shared" si="34"/>
        <v>239996.78</v>
      </c>
      <c r="T114" s="30">
        <f t="shared" si="34"/>
        <v>0</v>
      </c>
      <c r="U114" s="30">
        <f t="shared" si="34"/>
        <v>239996.78</v>
      </c>
      <c r="V114" s="30">
        <f t="shared" si="34"/>
        <v>239996.78</v>
      </c>
      <c r="W114" s="30">
        <f t="shared" si="34"/>
        <v>13385.14</v>
      </c>
      <c r="X114" s="30">
        <f t="shared" si="34"/>
        <v>13385.14</v>
      </c>
      <c r="Y114" s="30">
        <f t="shared" si="34"/>
        <v>0</v>
      </c>
    </row>
    <row r="115" spans="2:25" ht="28.8" x14ac:dyDescent="0.3">
      <c r="B115" s="8" t="s">
        <v>131</v>
      </c>
      <c r="C115" s="8" t="s">
        <v>130</v>
      </c>
      <c r="D115" s="25">
        <v>63595.86</v>
      </c>
      <c r="E115" s="25">
        <v>-7234.31</v>
      </c>
      <c r="F115" s="25">
        <v>56361.55</v>
      </c>
      <c r="G115" s="25">
        <v>0</v>
      </c>
      <c r="H115" s="25">
        <v>-0.01</v>
      </c>
      <c r="I115" s="25">
        <v>0</v>
      </c>
      <c r="J115" s="25">
        <f t="shared" ref="J115:J120" si="35">SUM(G115:I115)</f>
        <v>-0.01</v>
      </c>
      <c r="K115" s="25">
        <f t="shared" ref="K115:K120" si="36">F115+J115</f>
        <v>56361.54</v>
      </c>
      <c r="L115" s="25">
        <v>0</v>
      </c>
      <c r="M115" s="25">
        <v>0</v>
      </c>
      <c r="N115" s="25">
        <v>56361.54</v>
      </c>
      <c r="O115" s="25">
        <v>56361.54</v>
      </c>
      <c r="P115" s="25">
        <f t="shared" ref="P115:P120" si="37">M115+O115</f>
        <v>56361.54</v>
      </c>
      <c r="Q115" s="25">
        <f t="shared" ref="Q115:Q120" si="38">K115-P115</f>
        <v>0</v>
      </c>
      <c r="R115" s="25">
        <v>56361.54</v>
      </c>
      <c r="S115" s="25">
        <v>56361.54</v>
      </c>
      <c r="T115" s="25">
        <f t="shared" ref="T115:T120" si="39">O115-S115</f>
        <v>0</v>
      </c>
      <c r="U115" s="25">
        <v>56361.54</v>
      </c>
      <c r="V115" s="25">
        <v>56361.54</v>
      </c>
      <c r="W115" s="24">
        <v>0.01</v>
      </c>
      <c r="X115" s="7">
        <v>0.01</v>
      </c>
      <c r="Y115" s="23">
        <f t="shared" ref="Y115:Y120" si="40">S115-V115</f>
        <v>0</v>
      </c>
    </row>
    <row r="116" spans="2:25" ht="28.8" x14ac:dyDescent="0.3">
      <c r="B116" s="8" t="s">
        <v>129</v>
      </c>
      <c r="C116" s="8" t="s">
        <v>128</v>
      </c>
      <c r="D116" s="25">
        <v>0</v>
      </c>
      <c r="E116" s="25">
        <v>3059.81</v>
      </c>
      <c r="F116" s="25">
        <v>3059.81</v>
      </c>
      <c r="G116" s="25">
        <v>0</v>
      </c>
      <c r="H116" s="25">
        <v>-3059.81</v>
      </c>
      <c r="I116" s="25">
        <v>0</v>
      </c>
      <c r="J116" s="25">
        <f t="shared" si="35"/>
        <v>-3059.81</v>
      </c>
      <c r="K116" s="25">
        <f t="shared" si="36"/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f t="shared" si="37"/>
        <v>0</v>
      </c>
      <c r="Q116" s="25">
        <f t="shared" si="38"/>
        <v>0</v>
      </c>
      <c r="R116" s="25">
        <v>0</v>
      </c>
      <c r="S116" s="25">
        <v>0</v>
      </c>
      <c r="T116" s="25">
        <f t="shared" si="39"/>
        <v>0</v>
      </c>
      <c r="U116" s="25">
        <v>0</v>
      </c>
      <c r="V116" s="25">
        <v>0</v>
      </c>
      <c r="W116" s="24">
        <v>3059.81</v>
      </c>
      <c r="X116" s="7">
        <v>3059.81</v>
      </c>
      <c r="Y116" s="23">
        <f t="shared" si="40"/>
        <v>0</v>
      </c>
    </row>
    <row r="117" spans="2:25" ht="28.8" x14ac:dyDescent="0.3">
      <c r="B117" s="8" t="s">
        <v>127</v>
      </c>
      <c r="C117" s="8" t="s">
        <v>126</v>
      </c>
      <c r="D117" s="25">
        <v>23834.35</v>
      </c>
      <c r="E117" s="25">
        <v>5540.19</v>
      </c>
      <c r="F117" s="25">
        <v>29374.54</v>
      </c>
      <c r="G117" s="25"/>
      <c r="H117" s="25"/>
      <c r="I117" s="25"/>
      <c r="J117" s="25">
        <f t="shared" si="35"/>
        <v>0</v>
      </c>
      <c r="K117" s="25">
        <f t="shared" si="36"/>
        <v>29374.54</v>
      </c>
      <c r="L117" s="25">
        <v>0</v>
      </c>
      <c r="M117" s="25">
        <v>0</v>
      </c>
      <c r="N117" s="25">
        <v>29374.54</v>
      </c>
      <c r="O117" s="25">
        <v>29374.54</v>
      </c>
      <c r="P117" s="25">
        <f t="shared" si="37"/>
        <v>29374.54</v>
      </c>
      <c r="Q117" s="25">
        <f t="shared" si="38"/>
        <v>0</v>
      </c>
      <c r="R117" s="25">
        <v>29374.54</v>
      </c>
      <c r="S117" s="25">
        <v>29374.54</v>
      </c>
      <c r="T117" s="25">
        <f t="shared" si="39"/>
        <v>0</v>
      </c>
      <c r="U117" s="25">
        <v>29374.54</v>
      </c>
      <c r="V117" s="25">
        <v>29374.54</v>
      </c>
      <c r="W117" s="24">
        <v>0</v>
      </c>
      <c r="X117" s="7">
        <v>0</v>
      </c>
      <c r="Y117" s="23">
        <f t="shared" si="40"/>
        <v>0</v>
      </c>
    </row>
    <row r="118" spans="2:25" ht="28.8" x14ac:dyDescent="0.3">
      <c r="B118" s="8" t="s">
        <v>125</v>
      </c>
      <c r="C118" s="8" t="s">
        <v>124</v>
      </c>
      <c r="D118" s="25">
        <v>87160.93</v>
      </c>
      <c r="E118" s="25">
        <v>7234.31</v>
      </c>
      <c r="F118" s="25">
        <v>94395.24</v>
      </c>
      <c r="G118" s="25"/>
      <c r="H118" s="25"/>
      <c r="I118" s="25"/>
      <c r="J118" s="25">
        <f t="shared" si="35"/>
        <v>0</v>
      </c>
      <c r="K118" s="25">
        <f t="shared" si="36"/>
        <v>94395.24</v>
      </c>
      <c r="L118" s="25">
        <v>0</v>
      </c>
      <c r="M118" s="25">
        <v>0</v>
      </c>
      <c r="N118" s="25">
        <v>94395.24</v>
      </c>
      <c r="O118" s="25">
        <v>94395.24</v>
      </c>
      <c r="P118" s="25">
        <f t="shared" si="37"/>
        <v>94395.24</v>
      </c>
      <c r="Q118" s="25">
        <f t="shared" si="38"/>
        <v>0</v>
      </c>
      <c r="R118" s="25">
        <v>94395.24</v>
      </c>
      <c r="S118" s="25">
        <v>94395.24</v>
      </c>
      <c r="T118" s="25">
        <f t="shared" si="39"/>
        <v>0</v>
      </c>
      <c r="U118" s="25">
        <v>94395.24</v>
      </c>
      <c r="V118" s="25">
        <v>94395.24</v>
      </c>
      <c r="W118" s="24">
        <v>0</v>
      </c>
      <c r="X118" s="7">
        <v>0</v>
      </c>
      <c r="Y118" s="23">
        <f t="shared" si="40"/>
        <v>0</v>
      </c>
    </row>
    <row r="119" spans="2:25" ht="28.8" x14ac:dyDescent="0.3">
      <c r="B119" s="8" t="s">
        <v>123</v>
      </c>
      <c r="C119" s="8" t="s">
        <v>122</v>
      </c>
      <c r="D119" s="25">
        <v>0</v>
      </c>
      <c r="E119" s="25">
        <v>7100</v>
      </c>
      <c r="F119" s="25">
        <v>7100</v>
      </c>
      <c r="G119" s="25">
        <v>9022.82</v>
      </c>
      <c r="H119" s="25"/>
      <c r="I119" s="25">
        <v>0</v>
      </c>
      <c r="J119" s="25">
        <f t="shared" si="35"/>
        <v>9022.82</v>
      </c>
      <c r="K119" s="25">
        <f t="shared" si="36"/>
        <v>16122.82</v>
      </c>
      <c r="L119" s="25">
        <v>0</v>
      </c>
      <c r="M119" s="25">
        <v>0</v>
      </c>
      <c r="N119" s="25">
        <v>0</v>
      </c>
      <c r="O119" s="25">
        <v>0</v>
      </c>
      <c r="P119" s="25">
        <f t="shared" si="37"/>
        <v>0</v>
      </c>
      <c r="Q119" s="25">
        <f t="shared" si="38"/>
        <v>16122.82</v>
      </c>
      <c r="R119" s="25">
        <v>0</v>
      </c>
      <c r="S119" s="25">
        <v>0</v>
      </c>
      <c r="T119" s="25">
        <f t="shared" si="39"/>
        <v>0</v>
      </c>
      <c r="U119" s="25">
        <v>0</v>
      </c>
      <c r="V119" s="25">
        <v>0</v>
      </c>
      <c r="W119" s="24">
        <v>7100</v>
      </c>
      <c r="X119" s="7">
        <v>7100</v>
      </c>
      <c r="Y119" s="23">
        <f t="shared" si="40"/>
        <v>0</v>
      </c>
    </row>
    <row r="120" spans="2:25" s="9" customFormat="1" ht="28.8" x14ac:dyDescent="0.3">
      <c r="B120" s="8" t="s">
        <v>121</v>
      </c>
      <c r="C120" s="8" t="s">
        <v>120</v>
      </c>
      <c r="D120" s="25">
        <v>63090.78</v>
      </c>
      <c r="E120" s="25">
        <v>0</v>
      </c>
      <c r="F120" s="25">
        <v>63090.78</v>
      </c>
      <c r="G120" s="25"/>
      <c r="H120" s="25">
        <v>-471.91</v>
      </c>
      <c r="I120" s="25">
        <v>0</v>
      </c>
      <c r="J120" s="25">
        <f t="shared" si="35"/>
        <v>-471.91</v>
      </c>
      <c r="K120" s="25">
        <f t="shared" si="36"/>
        <v>62618.869999999995</v>
      </c>
      <c r="L120" s="25">
        <v>0</v>
      </c>
      <c r="M120" s="25">
        <v>0</v>
      </c>
      <c r="N120" s="25">
        <v>59865.46</v>
      </c>
      <c r="O120" s="25">
        <v>59865.46</v>
      </c>
      <c r="P120" s="25">
        <f t="shared" si="37"/>
        <v>59865.46</v>
      </c>
      <c r="Q120" s="25">
        <f t="shared" si="38"/>
        <v>2753.4099999999962</v>
      </c>
      <c r="R120" s="25">
        <v>59865.46</v>
      </c>
      <c r="S120" s="25">
        <v>59865.46</v>
      </c>
      <c r="T120" s="25">
        <f t="shared" si="39"/>
        <v>0</v>
      </c>
      <c r="U120" s="25">
        <v>59865.46</v>
      </c>
      <c r="V120" s="25">
        <v>59865.46</v>
      </c>
      <c r="W120" s="24">
        <v>3225.32</v>
      </c>
      <c r="X120" s="7">
        <v>3225.32</v>
      </c>
      <c r="Y120" s="23">
        <f t="shared" si="40"/>
        <v>0</v>
      </c>
    </row>
    <row r="121" spans="2:25" ht="36" x14ac:dyDescent="0.35">
      <c r="B121" s="32"/>
      <c r="C121" s="32" t="s">
        <v>119</v>
      </c>
      <c r="D121" s="30">
        <f t="shared" ref="D121:Y121" si="41">SUM(D122:D145)</f>
        <v>918134.56</v>
      </c>
      <c r="E121" s="30">
        <f t="shared" si="41"/>
        <v>12467.879999999976</v>
      </c>
      <c r="F121" s="30">
        <f t="shared" si="41"/>
        <v>930602.44</v>
      </c>
      <c r="G121" s="30">
        <f t="shared" si="41"/>
        <v>0</v>
      </c>
      <c r="H121" s="30">
        <f t="shared" si="41"/>
        <v>-168731.81</v>
      </c>
      <c r="I121" s="30">
        <f t="shared" si="41"/>
        <v>0</v>
      </c>
      <c r="J121" s="30">
        <f t="shared" si="41"/>
        <v>-168731.81</v>
      </c>
      <c r="K121" s="30">
        <f t="shared" si="41"/>
        <v>761870.63</v>
      </c>
      <c r="L121" s="30">
        <f t="shared" si="41"/>
        <v>761870.63</v>
      </c>
      <c r="M121" s="30">
        <f t="shared" si="41"/>
        <v>0</v>
      </c>
      <c r="N121" s="30">
        <f t="shared" si="41"/>
        <v>761870.63</v>
      </c>
      <c r="O121" s="30">
        <f t="shared" si="41"/>
        <v>761870.63</v>
      </c>
      <c r="P121" s="30">
        <f t="shared" si="41"/>
        <v>761870.63</v>
      </c>
      <c r="Q121" s="31">
        <f t="shared" si="41"/>
        <v>0</v>
      </c>
      <c r="R121" s="30">
        <f t="shared" si="41"/>
        <v>703623.05</v>
      </c>
      <c r="S121" s="30">
        <f t="shared" si="41"/>
        <v>703623.05</v>
      </c>
      <c r="T121" s="30">
        <f t="shared" si="41"/>
        <v>58247.58</v>
      </c>
      <c r="U121" s="30">
        <f t="shared" si="41"/>
        <v>624503.92999999993</v>
      </c>
      <c r="V121" s="30">
        <f t="shared" si="41"/>
        <v>624503.92999999993</v>
      </c>
      <c r="W121" s="30">
        <f t="shared" si="41"/>
        <v>168731.81</v>
      </c>
      <c r="X121" s="30">
        <f t="shared" si="41"/>
        <v>226979.39</v>
      </c>
      <c r="Y121" s="30">
        <f t="shared" si="41"/>
        <v>79119.12</v>
      </c>
    </row>
    <row r="122" spans="2:25" ht="28.8" x14ac:dyDescent="0.3">
      <c r="B122" s="2" t="s">
        <v>118</v>
      </c>
      <c r="C122" s="2" t="s">
        <v>28</v>
      </c>
      <c r="D122" s="29">
        <v>6476.5</v>
      </c>
      <c r="E122" s="29">
        <v>3523.5</v>
      </c>
      <c r="F122" s="29">
        <v>10000</v>
      </c>
      <c r="G122" s="29"/>
      <c r="H122" s="29">
        <v>-2206.5</v>
      </c>
      <c r="I122" s="25"/>
      <c r="J122" s="25">
        <f t="shared" ref="J122:J145" si="42">SUM(G122:I122)</f>
        <v>-2206.5</v>
      </c>
      <c r="K122" s="25">
        <f t="shared" ref="K122:K145" si="43">F122+J122</f>
        <v>7793.5</v>
      </c>
      <c r="L122" s="29">
        <v>7793.5</v>
      </c>
      <c r="M122" s="29">
        <v>0</v>
      </c>
      <c r="N122" s="29">
        <v>7793.5</v>
      </c>
      <c r="O122" s="29">
        <v>7793.5</v>
      </c>
      <c r="P122" s="29">
        <f t="shared" ref="P122:P145" si="44">M122+O122</f>
        <v>7793.5</v>
      </c>
      <c r="Q122" s="26">
        <f t="shared" ref="Q122:Q145" si="45">K122-P122</f>
        <v>0</v>
      </c>
      <c r="R122" s="29">
        <v>7793.5</v>
      </c>
      <c r="S122" s="29">
        <v>7793.5</v>
      </c>
      <c r="T122" s="29">
        <f t="shared" ref="T122:T145" si="46">O122-S122</f>
        <v>0</v>
      </c>
      <c r="U122" s="29">
        <v>4500</v>
      </c>
      <c r="V122" s="29">
        <v>4500</v>
      </c>
      <c r="W122" s="28">
        <v>2206.5</v>
      </c>
      <c r="X122" s="6">
        <v>2206.5</v>
      </c>
      <c r="Y122" s="27">
        <f t="shared" ref="Y122:Y145" si="47">S122-V122</f>
        <v>3293.5</v>
      </c>
    </row>
    <row r="123" spans="2:25" ht="28.8" x14ac:dyDescent="0.3">
      <c r="B123" s="2" t="s">
        <v>117</v>
      </c>
      <c r="C123" s="2" t="s">
        <v>116</v>
      </c>
      <c r="D123" s="29">
        <v>22000</v>
      </c>
      <c r="E123" s="29">
        <v>-4000</v>
      </c>
      <c r="F123" s="29">
        <v>18000</v>
      </c>
      <c r="G123" s="29"/>
      <c r="H123" s="29">
        <v>-12403</v>
      </c>
      <c r="I123" s="25"/>
      <c r="J123" s="25">
        <f t="shared" si="42"/>
        <v>-12403</v>
      </c>
      <c r="K123" s="25">
        <f t="shared" si="43"/>
        <v>5597</v>
      </c>
      <c r="L123" s="29">
        <v>5597</v>
      </c>
      <c r="M123" s="29">
        <v>0</v>
      </c>
      <c r="N123" s="29">
        <v>5597</v>
      </c>
      <c r="O123" s="29">
        <v>5597</v>
      </c>
      <c r="P123" s="29">
        <f t="shared" si="44"/>
        <v>5597</v>
      </c>
      <c r="Q123" s="26">
        <f t="shared" si="45"/>
        <v>0</v>
      </c>
      <c r="R123" s="29">
        <v>5597</v>
      </c>
      <c r="S123" s="29">
        <v>5597</v>
      </c>
      <c r="T123" s="29">
        <f t="shared" si="46"/>
        <v>0</v>
      </c>
      <c r="U123" s="29">
        <v>5597</v>
      </c>
      <c r="V123" s="29">
        <v>5597</v>
      </c>
      <c r="W123" s="28">
        <v>12403</v>
      </c>
      <c r="X123" s="6">
        <v>12403</v>
      </c>
      <c r="Y123" s="27">
        <f t="shared" si="47"/>
        <v>0</v>
      </c>
    </row>
    <row r="124" spans="2:25" ht="28.8" x14ac:dyDescent="0.3">
      <c r="B124" s="2" t="s">
        <v>115</v>
      </c>
      <c r="C124" s="2" t="s">
        <v>71</v>
      </c>
      <c r="D124" s="29">
        <v>0</v>
      </c>
      <c r="E124" s="29">
        <v>500.89</v>
      </c>
      <c r="F124" s="29">
        <v>500.89</v>
      </c>
      <c r="G124" s="29"/>
      <c r="H124" s="29">
        <v>-500.89</v>
      </c>
      <c r="I124" s="25"/>
      <c r="J124" s="25">
        <f t="shared" si="42"/>
        <v>-500.89</v>
      </c>
      <c r="K124" s="25">
        <f t="shared" si="43"/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f t="shared" si="44"/>
        <v>0</v>
      </c>
      <c r="Q124" s="26">
        <f t="shared" si="45"/>
        <v>0</v>
      </c>
      <c r="R124" s="29">
        <v>0</v>
      </c>
      <c r="S124" s="29">
        <v>0</v>
      </c>
      <c r="T124" s="29">
        <f t="shared" si="46"/>
        <v>0</v>
      </c>
      <c r="U124" s="29">
        <v>0</v>
      </c>
      <c r="V124" s="29">
        <v>0</v>
      </c>
      <c r="W124" s="28">
        <v>500.89</v>
      </c>
      <c r="X124" s="6">
        <v>500.89</v>
      </c>
      <c r="Y124" s="27">
        <f t="shared" si="47"/>
        <v>0</v>
      </c>
    </row>
    <row r="125" spans="2:25" ht="28.8" x14ac:dyDescent="0.3">
      <c r="B125" s="13" t="s">
        <v>114</v>
      </c>
      <c r="C125" s="13" t="s">
        <v>57</v>
      </c>
      <c r="D125" s="38">
        <v>0</v>
      </c>
      <c r="E125" s="38">
        <v>8848.07</v>
      </c>
      <c r="F125" s="38">
        <v>8848.07</v>
      </c>
      <c r="G125" s="38"/>
      <c r="H125" s="38">
        <v>-370.02</v>
      </c>
      <c r="I125" s="38"/>
      <c r="J125" s="25">
        <f t="shared" si="42"/>
        <v>-370.02</v>
      </c>
      <c r="K125" s="38">
        <f t="shared" si="43"/>
        <v>8478.0499999999993</v>
      </c>
      <c r="L125" s="38">
        <v>8478.0499999999993</v>
      </c>
      <c r="M125" s="38">
        <v>0</v>
      </c>
      <c r="N125" s="38">
        <v>8478.0499999999993</v>
      </c>
      <c r="O125" s="38">
        <v>8478.0499999999993</v>
      </c>
      <c r="P125" s="38">
        <f t="shared" si="44"/>
        <v>8478.0499999999993</v>
      </c>
      <c r="Q125" s="39">
        <f t="shared" si="45"/>
        <v>0</v>
      </c>
      <c r="R125" s="38">
        <v>0</v>
      </c>
      <c r="S125" s="38">
        <v>0</v>
      </c>
      <c r="T125" s="38">
        <f t="shared" si="46"/>
        <v>8478.0499999999993</v>
      </c>
      <c r="U125" s="38">
        <v>0</v>
      </c>
      <c r="V125" s="38">
        <v>0</v>
      </c>
      <c r="W125" s="37">
        <v>370.02</v>
      </c>
      <c r="X125" s="12">
        <v>8848.07</v>
      </c>
      <c r="Y125" s="36">
        <f t="shared" si="47"/>
        <v>0</v>
      </c>
    </row>
    <row r="126" spans="2:25" ht="28.8" x14ac:dyDescent="0.3">
      <c r="B126" s="2" t="s">
        <v>113</v>
      </c>
      <c r="C126" s="2" t="s">
        <v>57</v>
      </c>
      <c r="D126" s="29">
        <v>0</v>
      </c>
      <c r="E126" s="29">
        <v>1083.3800000000001</v>
      </c>
      <c r="F126" s="29">
        <v>1083.3800000000001</v>
      </c>
      <c r="G126" s="29"/>
      <c r="H126" s="29">
        <v>-165</v>
      </c>
      <c r="I126" s="25"/>
      <c r="J126" s="25">
        <f t="shared" si="42"/>
        <v>-165</v>
      </c>
      <c r="K126" s="25">
        <f t="shared" si="43"/>
        <v>918.38000000000011</v>
      </c>
      <c r="L126" s="29">
        <v>918.38</v>
      </c>
      <c r="M126" s="29">
        <v>0</v>
      </c>
      <c r="N126" s="29">
        <v>918.38</v>
      </c>
      <c r="O126" s="29">
        <v>918.38</v>
      </c>
      <c r="P126" s="29">
        <f t="shared" si="44"/>
        <v>918.38</v>
      </c>
      <c r="Q126" s="26">
        <f t="shared" si="45"/>
        <v>0</v>
      </c>
      <c r="R126" s="29">
        <v>918.38</v>
      </c>
      <c r="S126" s="29">
        <v>918.38</v>
      </c>
      <c r="T126" s="29">
        <f t="shared" si="46"/>
        <v>0</v>
      </c>
      <c r="U126" s="29">
        <v>918.38</v>
      </c>
      <c r="V126" s="29">
        <v>918.38</v>
      </c>
      <c r="W126" s="28">
        <v>165</v>
      </c>
      <c r="X126" s="6">
        <v>165</v>
      </c>
      <c r="Y126" s="27">
        <f t="shared" si="47"/>
        <v>0</v>
      </c>
    </row>
    <row r="127" spans="2:25" ht="28.8" x14ac:dyDescent="0.3">
      <c r="B127" s="2" t="s">
        <v>112</v>
      </c>
      <c r="C127" s="2" t="s">
        <v>57</v>
      </c>
      <c r="D127" s="29">
        <v>0</v>
      </c>
      <c r="E127" s="29">
        <v>48350.31</v>
      </c>
      <c r="F127" s="29">
        <v>48350.31</v>
      </c>
      <c r="G127" s="29"/>
      <c r="H127" s="29">
        <v>-48350.31</v>
      </c>
      <c r="I127" s="25"/>
      <c r="J127" s="25">
        <f t="shared" si="42"/>
        <v>-48350.31</v>
      </c>
      <c r="K127" s="25">
        <f t="shared" si="43"/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f t="shared" si="44"/>
        <v>0</v>
      </c>
      <c r="Q127" s="26">
        <f t="shared" si="45"/>
        <v>0</v>
      </c>
      <c r="R127" s="29">
        <v>0</v>
      </c>
      <c r="S127" s="29">
        <v>0</v>
      </c>
      <c r="T127" s="29">
        <f t="shared" si="46"/>
        <v>0</v>
      </c>
      <c r="U127" s="29">
        <v>0</v>
      </c>
      <c r="V127" s="29">
        <v>0</v>
      </c>
      <c r="W127" s="28">
        <v>48350.31</v>
      </c>
      <c r="X127" s="6">
        <v>48350.31</v>
      </c>
      <c r="Y127" s="27">
        <f t="shared" si="47"/>
        <v>0</v>
      </c>
    </row>
    <row r="128" spans="2:25" ht="46.8" customHeight="1" x14ac:dyDescent="0.3">
      <c r="B128" s="35" t="s">
        <v>111</v>
      </c>
      <c r="C128" s="35" t="s">
        <v>110</v>
      </c>
      <c r="D128" s="34">
        <v>3612.76</v>
      </c>
      <c r="E128" s="34">
        <v>-3612.76</v>
      </c>
      <c r="F128" s="34">
        <v>0</v>
      </c>
      <c r="G128" s="34"/>
      <c r="H128" s="34">
        <v>0</v>
      </c>
      <c r="I128" s="34"/>
      <c r="J128" s="34">
        <f t="shared" si="42"/>
        <v>0</v>
      </c>
      <c r="K128" s="34">
        <f t="shared" si="43"/>
        <v>0</v>
      </c>
      <c r="L128" s="34">
        <v>0</v>
      </c>
      <c r="M128" s="34">
        <v>0</v>
      </c>
      <c r="N128" s="29">
        <v>0</v>
      </c>
      <c r="O128" s="34">
        <v>0</v>
      </c>
      <c r="P128" s="34">
        <f t="shared" si="44"/>
        <v>0</v>
      </c>
      <c r="Q128" s="26">
        <f t="shared" si="45"/>
        <v>0</v>
      </c>
      <c r="R128" s="29">
        <v>0</v>
      </c>
      <c r="S128" s="34">
        <v>0</v>
      </c>
      <c r="T128" s="34">
        <f t="shared" si="46"/>
        <v>0</v>
      </c>
      <c r="U128" s="29">
        <v>0</v>
      </c>
      <c r="V128" s="34">
        <v>0</v>
      </c>
      <c r="W128" s="28">
        <v>0</v>
      </c>
      <c r="X128" s="6">
        <v>0</v>
      </c>
      <c r="Y128" s="33">
        <f t="shared" si="47"/>
        <v>0</v>
      </c>
    </row>
    <row r="129" spans="1:26" s="9" customFormat="1" ht="28.8" x14ac:dyDescent="0.3">
      <c r="B129" s="8" t="s">
        <v>109</v>
      </c>
      <c r="C129" s="8" t="s">
        <v>108</v>
      </c>
      <c r="D129" s="25">
        <v>2989.6</v>
      </c>
      <c r="E129" s="25">
        <v>-1777.6</v>
      </c>
      <c r="F129" s="25">
        <v>1212</v>
      </c>
      <c r="G129" s="25"/>
      <c r="H129" s="25">
        <v>0</v>
      </c>
      <c r="I129" s="25"/>
      <c r="J129" s="25">
        <f t="shared" si="42"/>
        <v>0</v>
      </c>
      <c r="K129" s="25">
        <f t="shared" si="43"/>
        <v>1212</v>
      </c>
      <c r="L129" s="25">
        <v>1212</v>
      </c>
      <c r="M129" s="25">
        <v>0</v>
      </c>
      <c r="N129" s="29">
        <v>1212</v>
      </c>
      <c r="O129" s="25">
        <v>1212</v>
      </c>
      <c r="P129" s="25">
        <f t="shared" si="44"/>
        <v>1212</v>
      </c>
      <c r="Q129" s="26">
        <f t="shared" si="45"/>
        <v>0</v>
      </c>
      <c r="R129" s="29">
        <v>1212</v>
      </c>
      <c r="S129" s="25">
        <v>1212</v>
      </c>
      <c r="T129" s="25">
        <f t="shared" si="46"/>
        <v>0</v>
      </c>
      <c r="U129" s="29">
        <v>1212</v>
      </c>
      <c r="V129" s="25">
        <v>1212</v>
      </c>
      <c r="W129" s="28">
        <v>0</v>
      </c>
      <c r="X129" s="6">
        <v>0</v>
      </c>
      <c r="Y129" s="23">
        <f t="shared" si="47"/>
        <v>0</v>
      </c>
    </row>
    <row r="130" spans="1:26" ht="28.8" x14ac:dyDescent="0.3">
      <c r="B130" s="2" t="s">
        <v>107</v>
      </c>
      <c r="C130" s="2" t="s">
        <v>106</v>
      </c>
      <c r="D130" s="29">
        <v>0</v>
      </c>
      <c r="E130" s="29">
        <v>12000</v>
      </c>
      <c r="F130" s="29">
        <v>12000</v>
      </c>
      <c r="G130" s="29"/>
      <c r="H130" s="29">
        <v>-12000</v>
      </c>
      <c r="I130" s="25"/>
      <c r="J130" s="25">
        <f t="shared" si="42"/>
        <v>-12000</v>
      </c>
      <c r="K130" s="25">
        <f t="shared" si="43"/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f t="shared" si="44"/>
        <v>0</v>
      </c>
      <c r="Q130" s="26">
        <f t="shared" si="45"/>
        <v>0</v>
      </c>
      <c r="R130" s="29">
        <v>0</v>
      </c>
      <c r="S130" s="29">
        <v>0</v>
      </c>
      <c r="T130" s="29">
        <f t="shared" si="46"/>
        <v>0</v>
      </c>
      <c r="U130" s="29">
        <v>0</v>
      </c>
      <c r="V130" s="29">
        <v>0</v>
      </c>
      <c r="W130" s="28">
        <v>12000</v>
      </c>
      <c r="X130" s="6">
        <v>12000</v>
      </c>
      <c r="Y130" s="27">
        <f t="shared" si="47"/>
        <v>0</v>
      </c>
    </row>
    <row r="131" spans="1:26" ht="28.8" x14ac:dyDescent="0.3">
      <c r="A131" t="s">
        <v>39</v>
      </c>
      <c r="B131" s="2" t="s">
        <v>105</v>
      </c>
      <c r="C131" s="2" t="s">
        <v>104</v>
      </c>
      <c r="D131" s="29">
        <v>58648.78</v>
      </c>
      <c r="E131" s="29">
        <v>1351.22</v>
      </c>
      <c r="F131" s="29">
        <v>60000</v>
      </c>
      <c r="G131" s="29"/>
      <c r="H131" s="29">
        <v>-9460</v>
      </c>
      <c r="I131" s="25"/>
      <c r="J131" s="25">
        <f t="shared" si="42"/>
        <v>-9460</v>
      </c>
      <c r="K131" s="25">
        <f t="shared" si="43"/>
        <v>50540</v>
      </c>
      <c r="L131" s="29">
        <v>50540</v>
      </c>
      <c r="M131" s="29">
        <v>0</v>
      </c>
      <c r="N131" s="29">
        <v>50540</v>
      </c>
      <c r="O131" s="29">
        <v>50540</v>
      </c>
      <c r="P131" s="29">
        <f t="shared" si="44"/>
        <v>50540</v>
      </c>
      <c r="Q131" s="26">
        <f t="shared" si="45"/>
        <v>0</v>
      </c>
      <c r="R131" s="29">
        <v>50540</v>
      </c>
      <c r="S131" s="29">
        <v>50540</v>
      </c>
      <c r="T131" s="29">
        <f t="shared" si="46"/>
        <v>0</v>
      </c>
      <c r="U131" s="29">
        <v>0</v>
      </c>
      <c r="V131" s="29">
        <v>0</v>
      </c>
      <c r="W131" s="28">
        <v>9460</v>
      </c>
      <c r="X131" s="6">
        <v>9460</v>
      </c>
      <c r="Y131" s="27">
        <f t="shared" si="47"/>
        <v>50540</v>
      </c>
    </row>
    <row r="132" spans="1:26" ht="28.8" x14ac:dyDescent="0.3">
      <c r="A132" t="s">
        <v>39</v>
      </c>
      <c r="B132" s="2" t="s">
        <v>103</v>
      </c>
      <c r="C132" s="2" t="s">
        <v>102</v>
      </c>
      <c r="D132" s="29">
        <v>21437.88</v>
      </c>
      <c r="E132" s="29">
        <v>-19567.88</v>
      </c>
      <c r="F132" s="29">
        <v>1870</v>
      </c>
      <c r="G132" s="29"/>
      <c r="H132" s="29">
        <v>-1870</v>
      </c>
      <c r="I132" s="25"/>
      <c r="J132" s="25">
        <f t="shared" si="42"/>
        <v>-1870</v>
      </c>
      <c r="K132" s="25">
        <f t="shared" si="43"/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f t="shared" si="44"/>
        <v>0</v>
      </c>
      <c r="Q132" s="26">
        <f t="shared" si="45"/>
        <v>0</v>
      </c>
      <c r="R132" s="29">
        <v>0</v>
      </c>
      <c r="S132" s="29">
        <v>0</v>
      </c>
      <c r="T132" s="29">
        <f t="shared" si="46"/>
        <v>0</v>
      </c>
      <c r="U132" s="29">
        <v>0</v>
      </c>
      <c r="V132" s="29">
        <v>0</v>
      </c>
      <c r="W132" s="28">
        <v>1870</v>
      </c>
      <c r="X132" s="6">
        <v>1870</v>
      </c>
      <c r="Y132" s="27">
        <f t="shared" si="47"/>
        <v>0</v>
      </c>
    </row>
    <row r="133" spans="1:26" ht="28.8" x14ac:dyDescent="0.3">
      <c r="A133" t="s">
        <v>39</v>
      </c>
      <c r="B133" s="2" t="s">
        <v>101</v>
      </c>
      <c r="C133" s="2" t="s">
        <v>100</v>
      </c>
      <c r="D133" s="29">
        <v>40147</v>
      </c>
      <c r="E133" s="29">
        <v>31769.98</v>
      </c>
      <c r="F133" s="29">
        <v>71916.98</v>
      </c>
      <c r="G133" s="29"/>
      <c r="H133" s="29">
        <v>-864.52</v>
      </c>
      <c r="I133" s="25"/>
      <c r="J133" s="25">
        <f t="shared" si="42"/>
        <v>-864.52</v>
      </c>
      <c r="K133" s="25">
        <f t="shared" si="43"/>
        <v>71052.459999999992</v>
      </c>
      <c r="L133" s="29">
        <v>71052.460000000006</v>
      </c>
      <c r="M133" s="29">
        <v>0</v>
      </c>
      <c r="N133" s="29">
        <v>71052.460000000006</v>
      </c>
      <c r="O133" s="29">
        <v>71052.460000000006</v>
      </c>
      <c r="P133" s="29">
        <f t="shared" si="44"/>
        <v>71052.460000000006</v>
      </c>
      <c r="Q133" s="26">
        <f t="shared" si="45"/>
        <v>0</v>
      </c>
      <c r="R133" s="29">
        <v>65216.93</v>
      </c>
      <c r="S133" s="29">
        <v>65216.93</v>
      </c>
      <c r="T133" s="29">
        <f t="shared" si="46"/>
        <v>5835.5300000000061</v>
      </c>
      <c r="U133" s="29">
        <v>39931.31</v>
      </c>
      <c r="V133" s="29">
        <v>39931.31</v>
      </c>
      <c r="W133" s="28">
        <v>864.52</v>
      </c>
      <c r="X133" s="6">
        <v>6700.05</v>
      </c>
      <c r="Y133" s="27">
        <f t="shared" si="47"/>
        <v>25285.620000000003</v>
      </c>
    </row>
    <row r="134" spans="1:26" s="9" customFormat="1" ht="28.8" x14ac:dyDescent="0.3">
      <c r="A134" s="9" t="s">
        <v>39</v>
      </c>
      <c r="B134" s="8" t="s">
        <v>99</v>
      </c>
      <c r="C134" s="8" t="s">
        <v>98</v>
      </c>
      <c r="D134" s="25">
        <v>160262.07</v>
      </c>
      <c r="E134" s="25">
        <v>-130277.07</v>
      </c>
      <c r="F134" s="25">
        <v>29985</v>
      </c>
      <c r="G134" s="25"/>
      <c r="H134" s="25">
        <v>-24000</v>
      </c>
      <c r="I134" s="25"/>
      <c r="J134" s="25">
        <f t="shared" si="42"/>
        <v>-24000</v>
      </c>
      <c r="K134" s="25">
        <f t="shared" si="43"/>
        <v>5985</v>
      </c>
      <c r="L134" s="25">
        <v>5985</v>
      </c>
      <c r="M134" s="25">
        <v>0</v>
      </c>
      <c r="N134" s="25">
        <v>5985</v>
      </c>
      <c r="O134" s="25">
        <v>5985</v>
      </c>
      <c r="P134" s="25">
        <f t="shared" si="44"/>
        <v>5985</v>
      </c>
      <c r="Q134" s="26">
        <f t="shared" si="45"/>
        <v>0</v>
      </c>
      <c r="R134" s="25">
        <v>5985</v>
      </c>
      <c r="S134" s="25">
        <v>5985</v>
      </c>
      <c r="T134" s="25">
        <f t="shared" si="46"/>
        <v>0</v>
      </c>
      <c r="U134" s="25">
        <v>5985</v>
      </c>
      <c r="V134" s="25">
        <v>5985</v>
      </c>
      <c r="W134" s="24">
        <v>24000</v>
      </c>
      <c r="X134" s="7">
        <v>24000</v>
      </c>
      <c r="Y134" s="23">
        <f t="shared" si="47"/>
        <v>0</v>
      </c>
    </row>
    <row r="135" spans="1:26" ht="28.8" x14ac:dyDescent="0.3">
      <c r="A135" t="s">
        <v>39</v>
      </c>
      <c r="B135" s="2" t="s">
        <v>97</v>
      </c>
      <c r="C135" s="2" t="s">
        <v>37</v>
      </c>
      <c r="D135" s="29">
        <v>6415.15</v>
      </c>
      <c r="E135" s="29">
        <v>-115.15</v>
      </c>
      <c r="F135" s="29">
        <v>6300</v>
      </c>
      <c r="G135" s="29"/>
      <c r="H135" s="29">
        <v>-6300</v>
      </c>
      <c r="I135" s="25"/>
      <c r="J135" s="25">
        <f t="shared" si="42"/>
        <v>-6300</v>
      </c>
      <c r="K135" s="25">
        <f t="shared" si="43"/>
        <v>0</v>
      </c>
      <c r="L135" s="25">
        <v>0</v>
      </c>
      <c r="M135" s="29">
        <v>0</v>
      </c>
      <c r="N135" s="29">
        <v>0</v>
      </c>
      <c r="O135" s="29">
        <v>0</v>
      </c>
      <c r="P135" s="29">
        <f t="shared" si="44"/>
        <v>0</v>
      </c>
      <c r="Q135" s="26">
        <f t="shared" si="45"/>
        <v>0</v>
      </c>
      <c r="R135" s="29">
        <v>0</v>
      </c>
      <c r="S135" s="29">
        <v>0</v>
      </c>
      <c r="T135" s="29">
        <f t="shared" si="46"/>
        <v>0</v>
      </c>
      <c r="U135" s="29">
        <v>0</v>
      </c>
      <c r="V135" s="29">
        <v>0</v>
      </c>
      <c r="W135" s="28">
        <v>6300</v>
      </c>
      <c r="X135" s="6">
        <v>6300</v>
      </c>
      <c r="Y135" s="27">
        <f t="shared" si="47"/>
        <v>0</v>
      </c>
    </row>
    <row r="136" spans="1:26" ht="46.8" customHeight="1" x14ac:dyDescent="0.3">
      <c r="A136" t="s">
        <v>39</v>
      </c>
      <c r="B136" s="35" t="s">
        <v>96</v>
      </c>
      <c r="C136" s="35" t="s">
        <v>95</v>
      </c>
      <c r="D136" s="34">
        <v>14396</v>
      </c>
      <c r="E136" s="34">
        <v>-14396</v>
      </c>
      <c r="F136" s="34">
        <v>0</v>
      </c>
      <c r="G136" s="34"/>
      <c r="H136" s="34">
        <v>0</v>
      </c>
      <c r="I136" s="34"/>
      <c r="J136" s="34">
        <f t="shared" si="42"/>
        <v>0</v>
      </c>
      <c r="K136" s="34">
        <f t="shared" si="43"/>
        <v>0</v>
      </c>
      <c r="L136" s="34">
        <v>0</v>
      </c>
      <c r="M136" s="34">
        <v>0</v>
      </c>
      <c r="N136" s="29">
        <v>0</v>
      </c>
      <c r="O136" s="34">
        <v>0</v>
      </c>
      <c r="P136" s="34">
        <f t="shared" si="44"/>
        <v>0</v>
      </c>
      <c r="Q136" s="26">
        <f t="shared" si="45"/>
        <v>0</v>
      </c>
      <c r="R136" s="29">
        <v>0</v>
      </c>
      <c r="S136" s="34">
        <v>0</v>
      </c>
      <c r="T136" s="34">
        <f t="shared" si="46"/>
        <v>0</v>
      </c>
      <c r="U136" s="29">
        <v>0</v>
      </c>
      <c r="V136" s="34">
        <v>0</v>
      </c>
      <c r="W136" s="28">
        <v>0</v>
      </c>
      <c r="X136" s="6">
        <v>0</v>
      </c>
      <c r="Y136" s="33">
        <f t="shared" si="47"/>
        <v>0</v>
      </c>
    </row>
    <row r="137" spans="1:26" ht="28.8" x14ac:dyDescent="0.3">
      <c r="A137" t="s">
        <v>39</v>
      </c>
      <c r="B137" s="2" t="s">
        <v>94</v>
      </c>
      <c r="C137" s="2" t="s">
        <v>93</v>
      </c>
      <c r="D137" s="29">
        <v>6196.41</v>
      </c>
      <c r="E137" s="29">
        <v>-2000</v>
      </c>
      <c r="F137" s="29">
        <v>4196.41</v>
      </c>
      <c r="G137" s="29"/>
      <c r="H137" s="29">
        <v>-4196.41</v>
      </c>
      <c r="I137" s="25"/>
      <c r="J137" s="25">
        <f t="shared" si="42"/>
        <v>-4196.41</v>
      </c>
      <c r="K137" s="25">
        <f t="shared" si="43"/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f t="shared" si="44"/>
        <v>0</v>
      </c>
      <c r="Q137" s="26">
        <f t="shared" si="45"/>
        <v>0</v>
      </c>
      <c r="R137" s="29">
        <v>0</v>
      </c>
      <c r="S137" s="29">
        <v>0</v>
      </c>
      <c r="T137" s="29">
        <f t="shared" si="46"/>
        <v>0</v>
      </c>
      <c r="U137" s="29">
        <v>0</v>
      </c>
      <c r="V137" s="29">
        <v>0</v>
      </c>
      <c r="W137" s="28">
        <v>4196.41</v>
      </c>
      <c r="X137" s="6">
        <v>4196.41</v>
      </c>
      <c r="Y137" s="27">
        <f t="shared" si="47"/>
        <v>0</v>
      </c>
    </row>
    <row r="138" spans="1:26" ht="28.8" x14ac:dyDescent="0.3">
      <c r="A138" t="s">
        <v>39</v>
      </c>
      <c r="B138" s="2" t="s">
        <v>92</v>
      </c>
      <c r="C138" s="2" t="s">
        <v>91</v>
      </c>
      <c r="D138" s="29">
        <v>96590.41</v>
      </c>
      <c r="E138" s="29">
        <v>206600.01</v>
      </c>
      <c r="F138" s="29">
        <v>303190.42</v>
      </c>
      <c r="G138" s="29"/>
      <c r="H138" s="29">
        <v>-1024.93</v>
      </c>
      <c r="I138" s="25"/>
      <c r="J138" s="25">
        <f t="shared" si="42"/>
        <v>-1024.93</v>
      </c>
      <c r="K138" s="25">
        <f t="shared" si="43"/>
        <v>302165.49</v>
      </c>
      <c r="L138" s="29">
        <v>302165.49</v>
      </c>
      <c r="M138" s="29">
        <v>0</v>
      </c>
      <c r="N138" s="29">
        <v>302165.49</v>
      </c>
      <c r="O138" s="29">
        <v>302165.49</v>
      </c>
      <c r="P138" s="29">
        <f t="shared" si="44"/>
        <v>302165.49</v>
      </c>
      <c r="Q138" s="26">
        <f t="shared" si="45"/>
        <v>0</v>
      </c>
      <c r="R138" s="29">
        <v>302165.49</v>
      </c>
      <c r="S138" s="29">
        <v>302165.49</v>
      </c>
      <c r="T138" s="29">
        <f t="shared" si="46"/>
        <v>0</v>
      </c>
      <c r="U138" s="29">
        <v>302165.49</v>
      </c>
      <c r="V138" s="29">
        <v>302165.49</v>
      </c>
      <c r="W138" s="28">
        <v>1024.93</v>
      </c>
      <c r="X138" s="6">
        <v>1024.93</v>
      </c>
      <c r="Y138" s="27">
        <f t="shared" si="47"/>
        <v>0</v>
      </c>
    </row>
    <row r="139" spans="1:26" ht="57.6" x14ac:dyDescent="0.3">
      <c r="A139" t="s">
        <v>39</v>
      </c>
      <c r="B139" s="2" t="s">
        <v>90</v>
      </c>
      <c r="C139" s="2" t="s">
        <v>89</v>
      </c>
      <c r="D139" s="29">
        <v>0</v>
      </c>
      <c r="E139" s="29">
        <v>53702.93</v>
      </c>
      <c r="F139" s="29">
        <v>53702.93</v>
      </c>
      <c r="G139" s="29"/>
      <c r="H139" s="29">
        <v>-7380.98</v>
      </c>
      <c r="I139" s="25"/>
      <c r="J139" s="25">
        <f t="shared" si="42"/>
        <v>-7380.98</v>
      </c>
      <c r="K139" s="25">
        <f t="shared" si="43"/>
        <v>46321.95</v>
      </c>
      <c r="L139" s="29">
        <v>46321.95</v>
      </c>
      <c r="M139" s="29">
        <v>0</v>
      </c>
      <c r="N139" s="29">
        <v>46321.95</v>
      </c>
      <c r="O139" s="29">
        <v>46321.95</v>
      </c>
      <c r="P139" s="29">
        <f t="shared" si="44"/>
        <v>46321.95</v>
      </c>
      <c r="Q139" s="26">
        <f t="shared" si="45"/>
        <v>0</v>
      </c>
      <c r="R139" s="29">
        <v>2387.9499999999998</v>
      </c>
      <c r="S139" s="29">
        <v>2387.9499999999998</v>
      </c>
      <c r="T139" s="29">
        <f t="shared" si="46"/>
        <v>43934</v>
      </c>
      <c r="U139" s="29">
        <v>2387.9499999999998</v>
      </c>
      <c r="V139" s="29">
        <v>2387.9499999999998</v>
      </c>
      <c r="W139" s="28">
        <v>7380.98</v>
      </c>
      <c r="X139" s="6">
        <v>51314.98</v>
      </c>
      <c r="Y139" s="27">
        <f t="shared" si="47"/>
        <v>0</v>
      </c>
    </row>
    <row r="140" spans="1:26" ht="28.8" x14ac:dyDescent="0.3">
      <c r="A140" t="s">
        <v>39</v>
      </c>
      <c r="B140" s="2" t="s">
        <v>88</v>
      </c>
      <c r="C140" s="2" t="s">
        <v>87</v>
      </c>
      <c r="D140" s="29">
        <v>0</v>
      </c>
      <c r="E140" s="29">
        <v>28901.19</v>
      </c>
      <c r="F140" s="29">
        <v>28901.19</v>
      </c>
      <c r="H140" s="29">
        <v>-28901.19</v>
      </c>
      <c r="I140" s="25"/>
      <c r="J140" s="25">
        <f t="shared" si="42"/>
        <v>-28901.19</v>
      </c>
      <c r="K140" s="25">
        <f t="shared" si="43"/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f t="shared" si="44"/>
        <v>0</v>
      </c>
      <c r="Q140" s="26">
        <f t="shared" si="45"/>
        <v>0</v>
      </c>
      <c r="R140" s="29">
        <v>0</v>
      </c>
      <c r="S140" s="29">
        <v>0</v>
      </c>
      <c r="T140" s="29">
        <f t="shared" si="46"/>
        <v>0</v>
      </c>
      <c r="U140" s="29">
        <v>0</v>
      </c>
      <c r="V140" s="29">
        <v>0</v>
      </c>
      <c r="W140" s="28">
        <v>28901.19</v>
      </c>
      <c r="X140" s="6">
        <v>28901.19</v>
      </c>
      <c r="Y140" s="27">
        <f t="shared" si="47"/>
        <v>0</v>
      </c>
      <c r="Z140" s="29">
        <v>1896.91</v>
      </c>
    </row>
    <row r="141" spans="1:26" ht="28.8" x14ac:dyDescent="0.3">
      <c r="A141" t="s">
        <v>39</v>
      </c>
      <c r="B141" s="2" t="s">
        <v>86</v>
      </c>
      <c r="C141" s="2" t="s">
        <v>37</v>
      </c>
      <c r="D141" s="29">
        <v>0</v>
      </c>
      <c r="E141" s="29">
        <v>4616.62</v>
      </c>
      <c r="F141" s="29">
        <v>4616.62</v>
      </c>
      <c r="G141" s="29"/>
      <c r="H141" s="29">
        <v>0</v>
      </c>
      <c r="I141" s="25"/>
      <c r="J141" s="25">
        <f t="shared" si="42"/>
        <v>0</v>
      </c>
      <c r="K141" s="25">
        <f t="shared" si="43"/>
        <v>4616.62</v>
      </c>
      <c r="L141" s="29">
        <v>4616.62</v>
      </c>
      <c r="M141" s="29">
        <v>0</v>
      </c>
      <c r="N141" s="29">
        <v>4616.62</v>
      </c>
      <c r="O141" s="29">
        <v>4616.62</v>
      </c>
      <c r="P141" s="29">
        <f t="shared" si="44"/>
        <v>4616.62</v>
      </c>
      <c r="Q141" s="26">
        <f t="shared" si="45"/>
        <v>0</v>
      </c>
      <c r="R141" s="29">
        <v>4616.62</v>
      </c>
      <c r="S141" s="29">
        <v>4616.62</v>
      </c>
      <c r="T141" s="29">
        <f t="shared" si="46"/>
        <v>0</v>
      </c>
      <c r="U141" s="29">
        <v>4616.62</v>
      </c>
      <c r="V141" s="29">
        <v>4616.62</v>
      </c>
      <c r="W141" s="28">
        <v>0</v>
      </c>
      <c r="X141" s="6">
        <v>0</v>
      </c>
      <c r="Y141" s="27">
        <f t="shared" si="47"/>
        <v>0</v>
      </c>
    </row>
    <row r="142" spans="1:26" ht="28.8" x14ac:dyDescent="0.3">
      <c r="B142" s="2" t="s">
        <v>85</v>
      </c>
      <c r="C142" s="2" t="s">
        <v>84</v>
      </c>
      <c r="D142" s="29">
        <v>0</v>
      </c>
      <c r="E142" s="29">
        <v>847</v>
      </c>
      <c r="F142" s="29">
        <v>847</v>
      </c>
      <c r="G142" s="29"/>
      <c r="H142" s="29">
        <v>-49.5</v>
      </c>
      <c r="I142" s="25"/>
      <c r="J142" s="25">
        <f t="shared" si="42"/>
        <v>-49.5</v>
      </c>
      <c r="K142" s="25">
        <f t="shared" si="43"/>
        <v>797.5</v>
      </c>
      <c r="L142" s="29">
        <v>797.5</v>
      </c>
      <c r="M142" s="29">
        <v>0</v>
      </c>
      <c r="N142" s="29">
        <v>797.5</v>
      </c>
      <c r="O142" s="29">
        <v>797.5</v>
      </c>
      <c r="P142" s="29">
        <f t="shared" si="44"/>
        <v>797.5</v>
      </c>
      <c r="Q142" s="26">
        <f t="shared" si="45"/>
        <v>0</v>
      </c>
      <c r="R142" s="29">
        <v>797.5</v>
      </c>
      <c r="S142" s="29">
        <v>797.5</v>
      </c>
      <c r="T142" s="29">
        <f t="shared" si="46"/>
        <v>0</v>
      </c>
      <c r="U142" s="29">
        <v>797.5</v>
      </c>
      <c r="V142" s="29">
        <v>797.5</v>
      </c>
      <c r="W142" s="28">
        <v>49.5</v>
      </c>
      <c r="X142" s="6">
        <v>49.5</v>
      </c>
      <c r="Y142" s="27">
        <f t="shared" si="47"/>
        <v>0</v>
      </c>
    </row>
    <row r="143" spans="1:26" ht="28.8" x14ac:dyDescent="0.3">
      <c r="B143" s="2" t="s">
        <v>83</v>
      </c>
      <c r="C143" s="2" t="s">
        <v>82</v>
      </c>
      <c r="D143" s="29">
        <v>0</v>
      </c>
      <c r="E143" s="29">
        <v>2902</v>
      </c>
      <c r="F143" s="29">
        <v>2902</v>
      </c>
      <c r="G143" s="29"/>
      <c r="H143" s="29">
        <v>-491.5</v>
      </c>
      <c r="I143" s="25"/>
      <c r="J143" s="25">
        <f t="shared" si="42"/>
        <v>-491.5</v>
      </c>
      <c r="K143" s="25">
        <f t="shared" si="43"/>
        <v>2410.5</v>
      </c>
      <c r="L143" s="29">
        <v>2410.5</v>
      </c>
      <c r="M143" s="29">
        <v>0</v>
      </c>
      <c r="N143" s="29">
        <v>2410.5</v>
      </c>
      <c r="O143" s="29">
        <v>2410.5</v>
      </c>
      <c r="P143" s="29">
        <f t="shared" si="44"/>
        <v>2410.5</v>
      </c>
      <c r="Q143" s="26">
        <f t="shared" si="45"/>
        <v>0</v>
      </c>
      <c r="R143" s="29">
        <v>2410.5</v>
      </c>
      <c r="S143" s="29">
        <v>2410.5</v>
      </c>
      <c r="T143" s="29">
        <f t="shared" si="46"/>
        <v>0</v>
      </c>
      <c r="U143" s="29">
        <v>2410.5</v>
      </c>
      <c r="V143" s="29">
        <v>2410.5</v>
      </c>
      <c r="W143" s="28">
        <v>491.5</v>
      </c>
      <c r="X143" s="6">
        <v>491.5</v>
      </c>
      <c r="Y143" s="27">
        <f t="shared" si="47"/>
        <v>0</v>
      </c>
    </row>
    <row r="144" spans="1:26" ht="28.8" x14ac:dyDescent="0.3">
      <c r="B144" s="2" t="s">
        <v>81</v>
      </c>
      <c r="C144" s="2" t="s">
        <v>80</v>
      </c>
      <c r="D144" s="29">
        <v>419782.76</v>
      </c>
      <c r="E144" s="29">
        <v>-419782.76</v>
      </c>
      <c r="F144" s="29">
        <v>0</v>
      </c>
      <c r="G144" s="29"/>
      <c r="H144" s="29">
        <v>0</v>
      </c>
      <c r="I144" s="25"/>
      <c r="J144" s="25">
        <f t="shared" si="42"/>
        <v>0</v>
      </c>
      <c r="K144" s="25">
        <f t="shared" si="43"/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f t="shared" si="44"/>
        <v>0</v>
      </c>
      <c r="Q144" s="26">
        <f t="shared" si="45"/>
        <v>0</v>
      </c>
      <c r="R144" s="29">
        <v>0</v>
      </c>
      <c r="S144" s="29">
        <v>0</v>
      </c>
      <c r="T144" s="29">
        <f t="shared" si="46"/>
        <v>0</v>
      </c>
      <c r="U144" s="29">
        <v>0</v>
      </c>
      <c r="V144" s="29">
        <v>0</v>
      </c>
      <c r="W144" s="28">
        <v>0</v>
      </c>
      <c r="X144" s="6">
        <v>0</v>
      </c>
      <c r="Y144" s="27">
        <f t="shared" si="47"/>
        <v>0</v>
      </c>
    </row>
    <row r="145" spans="2:25" ht="28.8" x14ac:dyDescent="0.3">
      <c r="B145" s="2" t="s">
        <v>79</v>
      </c>
      <c r="C145" s="2" t="s">
        <v>78</v>
      </c>
      <c r="D145" s="29">
        <v>59179.24</v>
      </c>
      <c r="E145" s="29">
        <v>203000</v>
      </c>
      <c r="F145" s="29">
        <v>262179.24</v>
      </c>
      <c r="G145" s="29"/>
      <c r="H145" s="29">
        <v>-8197.06</v>
      </c>
      <c r="I145" s="25"/>
      <c r="J145" s="25">
        <f t="shared" si="42"/>
        <v>-8197.06</v>
      </c>
      <c r="K145" s="25">
        <f t="shared" si="43"/>
        <v>253982.18</v>
      </c>
      <c r="L145" s="29">
        <v>253982.18</v>
      </c>
      <c r="M145" s="29">
        <v>0</v>
      </c>
      <c r="N145" s="29">
        <v>253982.18</v>
      </c>
      <c r="O145" s="29">
        <v>253982.18</v>
      </c>
      <c r="P145" s="29">
        <f t="shared" si="44"/>
        <v>253982.18</v>
      </c>
      <c r="Q145" s="26">
        <f t="shared" si="45"/>
        <v>0</v>
      </c>
      <c r="R145" s="29">
        <v>253982.18</v>
      </c>
      <c r="S145" s="29">
        <v>253982.18</v>
      </c>
      <c r="T145" s="29">
        <f t="shared" si="46"/>
        <v>0</v>
      </c>
      <c r="U145" s="29">
        <v>253982.18</v>
      </c>
      <c r="V145" s="29">
        <v>253982.18</v>
      </c>
      <c r="W145" s="28">
        <v>8197.06</v>
      </c>
      <c r="X145" s="6">
        <v>8197.06</v>
      </c>
      <c r="Y145" s="27">
        <f t="shared" si="47"/>
        <v>0</v>
      </c>
    </row>
    <row r="146" spans="2:25" ht="54" x14ac:dyDescent="0.35">
      <c r="B146" s="32"/>
      <c r="C146" s="32" t="s">
        <v>77</v>
      </c>
      <c r="D146" s="30">
        <f t="shared" ref="D146:Y146" si="48">SUM(D147:D171)</f>
        <v>299023.92000000004</v>
      </c>
      <c r="E146" s="30">
        <f t="shared" si="48"/>
        <v>178851.49</v>
      </c>
      <c r="F146" s="30">
        <f t="shared" si="48"/>
        <v>477875.41000000003</v>
      </c>
      <c r="G146" s="30">
        <f t="shared" si="48"/>
        <v>546031.82999999996</v>
      </c>
      <c r="H146" s="30">
        <f t="shared" si="48"/>
        <v>-27611.970000000005</v>
      </c>
      <c r="I146" s="30">
        <f t="shared" si="48"/>
        <v>0</v>
      </c>
      <c r="J146" s="30">
        <f t="shared" si="48"/>
        <v>518419.85999999993</v>
      </c>
      <c r="K146" s="30">
        <f t="shared" si="48"/>
        <v>996295.27</v>
      </c>
      <c r="L146" s="30">
        <f t="shared" si="48"/>
        <v>450263.43999999994</v>
      </c>
      <c r="M146" s="30">
        <f t="shared" si="48"/>
        <v>0</v>
      </c>
      <c r="N146" s="30">
        <f t="shared" si="48"/>
        <v>450263.43999999994</v>
      </c>
      <c r="O146" s="30">
        <f t="shared" si="48"/>
        <v>450263.43999999994</v>
      </c>
      <c r="P146" s="30">
        <f t="shared" si="48"/>
        <v>450263.43999999994</v>
      </c>
      <c r="Q146" s="31">
        <f t="shared" si="48"/>
        <v>546031.82999999996</v>
      </c>
      <c r="R146" s="30">
        <f t="shared" si="48"/>
        <v>331838.33</v>
      </c>
      <c r="S146" s="30">
        <f t="shared" si="48"/>
        <v>331838.33</v>
      </c>
      <c r="T146" s="30">
        <f t="shared" si="48"/>
        <v>118425.10999999999</v>
      </c>
      <c r="U146" s="30">
        <f t="shared" si="48"/>
        <v>300029.83</v>
      </c>
      <c r="V146" s="30">
        <f t="shared" si="48"/>
        <v>300029.83</v>
      </c>
      <c r="W146" s="30">
        <f t="shared" si="48"/>
        <v>27611.970000000005</v>
      </c>
      <c r="X146" s="30">
        <f t="shared" si="48"/>
        <v>146037.07999999999</v>
      </c>
      <c r="Y146" s="30">
        <f t="shared" si="48"/>
        <v>31808.499999999996</v>
      </c>
    </row>
    <row r="147" spans="2:25" ht="28.8" x14ac:dyDescent="0.3">
      <c r="B147" s="2" t="s">
        <v>76</v>
      </c>
      <c r="C147" s="2" t="s">
        <v>75</v>
      </c>
      <c r="D147" s="29">
        <v>2529</v>
      </c>
      <c r="E147" s="29">
        <v>256.97000000000003</v>
      </c>
      <c r="F147" s="29">
        <v>2785.97</v>
      </c>
      <c r="G147" s="29"/>
      <c r="H147" s="29">
        <v>-500</v>
      </c>
      <c r="I147" s="25"/>
      <c r="J147" s="25">
        <f t="shared" ref="J147:J171" si="49">SUM(G147:I147)</f>
        <v>-500</v>
      </c>
      <c r="K147" s="25">
        <f t="shared" ref="K147:K171" si="50">F147+J147</f>
        <v>2285.9699999999998</v>
      </c>
      <c r="L147" s="29">
        <v>2285.9699999999998</v>
      </c>
      <c r="M147" s="29">
        <v>0</v>
      </c>
      <c r="N147" s="29">
        <v>2285.9699999999998</v>
      </c>
      <c r="O147" s="29">
        <v>2285.9699999999998</v>
      </c>
      <c r="P147" s="29">
        <f t="shared" ref="P147:P171" si="51">M147+O147</f>
        <v>2285.9699999999998</v>
      </c>
      <c r="Q147" s="26">
        <f t="shared" ref="Q147:Q171" si="52">K147-P147</f>
        <v>0</v>
      </c>
      <c r="R147" s="29">
        <v>2158.2399999999998</v>
      </c>
      <c r="S147" s="29">
        <v>2158.2399999999998</v>
      </c>
      <c r="T147" s="29">
        <f t="shared" ref="T147:T171" si="53">O147-S147</f>
        <v>127.73000000000002</v>
      </c>
      <c r="U147" s="29">
        <v>1597.14</v>
      </c>
      <c r="V147" s="29">
        <v>1597.14</v>
      </c>
      <c r="W147" s="28">
        <v>500</v>
      </c>
      <c r="X147" s="6">
        <v>627.73</v>
      </c>
      <c r="Y147" s="27">
        <f t="shared" ref="Y147:Y171" si="54">S147-V147</f>
        <v>561.09999999999968</v>
      </c>
    </row>
    <row r="148" spans="2:25" ht="28.8" x14ac:dyDescent="0.3">
      <c r="B148" s="2" t="s">
        <v>74</v>
      </c>
      <c r="C148" s="2" t="s">
        <v>73</v>
      </c>
      <c r="D148" s="29">
        <v>7383</v>
      </c>
      <c r="E148" s="29">
        <v>0</v>
      </c>
      <c r="F148" s="29">
        <v>7383</v>
      </c>
      <c r="G148" s="29"/>
      <c r="H148" s="29">
        <v>-37.74</v>
      </c>
      <c r="I148" s="25"/>
      <c r="J148" s="25">
        <f t="shared" si="49"/>
        <v>-37.74</v>
      </c>
      <c r="K148" s="25">
        <f t="shared" si="50"/>
        <v>7345.26</v>
      </c>
      <c r="L148" s="29">
        <v>7345.26</v>
      </c>
      <c r="M148" s="29">
        <v>0</v>
      </c>
      <c r="N148" s="29">
        <v>7345.26</v>
      </c>
      <c r="O148" s="29">
        <v>7345.26</v>
      </c>
      <c r="P148" s="29">
        <f t="shared" si="51"/>
        <v>7345.26</v>
      </c>
      <c r="Q148" s="26">
        <f t="shared" si="52"/>
        <v>0</v>
      </c>
      <c r="R148" s="29">
        <v>6733.15</v>
      </c>
      <c r="S148" s="29">
        <v>6733.15</v>
      </c>
      <c r="T148" s="29">
        <f t="shared" si="53"/>
        <v>612.11000000000058</v>
      </c>
      <c r="U148" s="29">
        <v>5508.93</v>
      </c>
      <c r="V148" s="29">
        <v>5508.93</v>
      </c>
      <c r="W148" s="28">
        <v>37.74</v>
      </c>
      <c r="X148" s="6">
        <v>649.85</v>
      </c>
      <c r="Y148" s="27">
        <f t="shared" si="54"/>
        <v>1224.2199999999993</v>
      </c>
    </row>
    <row r="149" spans="2:25" ht="28.8" x14ac:dyDescent="0.3">
      <c r="B149" s="2" t="s">
        <v>72</v>
      </c>
      <c r="C149" s="2" t="s">
        <v>71</v>
      </c>
      <c r="D149" s="29">
        <v>12900</v>
      </c>
      <c r="E149" s="29">
        <v>16200.4</v>
      </c>
      <c r="F149" s="29">
        <v>29100.400000000001</v>
      </c>
      <c r="G149" s="29"/>
      <c r="H149" s="29">
        <v>-58.16</v>
      </c>
      <c r="I149" s="25"/>
      <c r="J149" s="25">
        <f t="shared" si="49"/>
        <v>-58.16</v>
      </c>
      <c r="K149" s="25">
        <f t="shared" si="50"/>
        <v>29042.240000000002</v>
      </c>
      <c r="L149" s="29">
        <v>29042.240000000002</v>
      </c>
      <c r="M149" s="29">
        <v>0</v>
      </c>
      <c r="N149" s="29">
        <v>29042.240000000002</v>
      </c>
      <c r="O149" s="29">
        <v>29042.240000000002</v>
      </c>
      <c r="P149" s="29">
        <f t="shared" si="51"/>
        <v>29042.240000000002</v>
      </c>
      <c r="Q149" s="26">
        <f t="shared" si="52"/>
        <v>0</v>
      </c>
      <c r="R149" s="29">
        <v>20669.86</v>
      </c>
      <c r="S149" s="29">
        <v>20669.86</v>
      </c>
      <c r="T149" s="29">
        <f t="shared" si="53"/>
        <v>8372.380000000001</v>
      </c>
      <c r="U149" s="29">
        <v>20669.86</v>
      </c>
      <c r="V149" s="29">
        <v>20669.86</v>
      </c>
      <c r="W149" s="28">
        <v>58.16</v>
      </c>
      <c r="X149" s="6">
        <v>8430.5400000000009</v>
      </c>
      <c r="Y149" s="27">
        <f t="shared" si="54"/>
        <v>0</v>
      </c>
    </row>
    <row r="150" spans="2:25" ht="28.8" x14ac:dyDescent="0.3">
      <c r="B150" s="2" t="s">
        <v>70</v>
      </c>
      <c r="C150" s="2" t="s">
        <v>28</v>
      </c>
      <c r="D150" s="29">
        <v>1300</v>
      </c>
      <c r="E150" s="29">
        <v>-790</v>
      </c>
      <c r="F150" s="29">
        <v>510</v>
      </c>
      <c r="G150" s="29"/>
      <c r="H150" s="29">
        <v>-510</v>
      </c>
      <c r="I150" s="25"/>
      <c r="J150" s="25">
        <f t="shared" si="49"/>
        <v>-510</v>
      </c>
      <c r="K150" s="25">
        <f t="shared" si="50"/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f t="shared" si="51"/>
        <v>0</v>
      </c>
      <c r="Q150" s="26">
        <f t="shared" si="52"/>
        <v>0</v>
      </c>
      <c r="R150" s="29">
        <v>0</v>
      </c>
      <c r="S150" s="29">
        <v>0</v>
      </c>
      <c r="T150" s="29">
        <f t="shared" si="53"/>
        <v>0</v>
      </c>
      <c r="U150" s="29">
        <v>0</v>
      </c>
      <c r="V150" s="29">
        <v>0</v>
      </c>
      <c r="W150" s="28">
        <v>510</v>
      </c>
      <c r="X150" s="6">
        <v>510</v>
      </c>
      <c r="Y150" s="27">
        <f t="shared" si="54"/>
        <v>0</v>
      </c>
    </row>
    <row r="151" spans="2:25" ht="28.8" x14ac:dyDescent="0.3">
      <c r="B151" s="2" t="s">
        <v>69</v>
      </c>
      <c r="C151" s="2" t="s">
        <v>28</v>
      </c>
      <c r="D151" s="29">
        <v>920</v>
      </c>
      <c r="E151" s="29">
        <v>305</v>
      </c>
      <c r="F151" s="29">
        <v>1225</v>
      </c>
      <c r="G151" s="29"/>
      <c r="H151" s="29">
        <v>0</v>
      </c>
      <c r="I151" s="25"/>
      <c r="J151" s="25">
        <f t="shared" si="49"/>
        <v>0</v>
      </c>
      <c r="K151" s="25">
        <f t="shared" si="50"/>
        <v>1225</v>
      </c>
      <c r="L151" s="29">
        <v>1225</v>
      </c>
      <c r="M151" s="29">
        <v>0</v>
      </c>
      <c r="N151" s="29">
        <v>1225</v>
      </c>
      <c r="O151" s="29">
        <v>1225</v>
      </c>
      <c r="P151" s="29">
        <f t="shared" si="51"/>
        <v>1225</v>
      </c>
      <c r="Q151" s="26">
        <f t="shared" si="52"/>
        <v>0</v>
      </c>
      <c r="R151" s="29">
        <v>1225</v>
      </c>
      <c r="S151" s="29">
        <v>1225</v>
      </c>
      <c r="T151" s="29">
        <f t="shared" si="53"/>
        <v>0</v>
      </c>
      <c r="U151" s="29">
        <v>1225</v>
      </c>
      <c r="V151" s="29">
        <v>1225</v>
      </c>
      <c r="W151" s="28">
        <v>0</v>
      </c>
      <c r="X151" s="6">
        <v>0</v>
      </c>
      <c r="Y151" s="27">
        <f t="shared" si="54"/>
        <v>0</v>
      </c>
    </row>
    <row r="152" spans="2:25" ht="28.8" x14ac:dyDescent="0.3">
      <c r="B152" s="2" t="s">
        <v>68</v>
      </c>
      <c r="C152" s="2" t="s">
        <v>28</v>
      </c>
      <c r="D152" s="29">
        <v>5195</v>
      </c>
      <c r="E152" s="29">
        <v>-5195</v>
      </c>
      <c r="F152" s="29">
        <v>0</v>
      </c>
      <c r="G152" s="29"/>
      <c r="H152" s="29">
        <v>0</v>
      </c>
      <c r="I152" s="25"/>
      <c r="J152" s="25">
        <f t="shared" si="49"/>
        <v>0</v>
      </c>
      <c r="K152" s="25">
        <f t="shared" si="50"/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f t="shared" si="51"/>
        <v>0</v>
      </c>
      <c r="Q152" s="26">
        <f t="shared" si="52"/>
        <v>0</v>
      </c>
      <c r="R152" s="29">
        <v>0</v>
      </c>
      <c r="S152" s="29">
        <v>0</v>
      </c>
      <c r="T152" s="29">
        <f t="shared" si="53"/>
        <v>0</v>
      </c>
      <c r="U152" s="29">
        <v>0</v>
      </c>
      <c r="V152" s="29">
        <v>0</v>
      </c>
      <c r="W152" s="28">
        <v>0</v>
      </c>
      <c r="X152" s="6">
        <v>0</v>
      </c>
      <c r="Y152" s="27">
        <f t="shared" si="54"/>
        <v>0</v>
      </c>
    </row>
    <row r="153" spans="2:25" ht="28.8" x14ac:dyDescent="0.3">
      <c r="B153" s="2" t="s">
        <v>67</v>
      </c>
      <c r="C153" s="2" t="s">
        <v>66</v>
      </c>
      <c r="D153" s="29">
        <v>500.89</v>
      </c>
      <c r="E153" s="29">
        <v>-500.89</v>
      </c>
      <c r="F153" s="29">
        <v>0</v>
      </c>
      <c r="G153" s="29"/>
      <c r="H153" s="29">
        <v>0</v>
      </c>
      <c r="I153" s="25"/>
      <c r="J153" s="25">
        <f t="shared" si="49"/>
        <v>0</v>
      </c>
      <c r="K153" s="25">
        <f t="shared" si="50"/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f t="shared" si="51"/>
        <v>0</v>
      </c>
      <c r="Q153" s="26">
        <f t="shared" si="52"/>
        <v>0</v>
      </c>
      <c r="R153" s="29">
        <v>0</v>
      </c>
      <c r="S153" s="29">
        <v>0</v>
      </c>
      <c r="T153" s="29">
        <f t="shared" si="53"/>
        <v>0</v>
      </c>
      <c r="U153" s="29">
        <v>0</v>
      </c>
      <c r="V153" s="29">
        <v>0</v>
      </c>
      <c r="W153" s="28">
        <v>0</v>
      </c>
      <c r="X153" s="6">
        <v>0</v>
      </c>
      <c r="Y153" s="27">
        <f t="shared" si="54"/>
        <v>0</v>
      </c>
    </row>
    <row r="154" spans="2:25" s="9" customFormat="1" ht="28.8" x14ac:dyDescent="0.3">
      <c r="B154" s="8" t="s">
        <v>65</v>
      </c>
      <c r="C154" s="8" t="s">
        <v>64</v>
      </c>
      <c r="D154" s="25">
        <v>28382.33</v>
      </c>
      <c r="E154" s="25">
        <v>8299.59</v>
      </c>
      <c r="F154" s="25">
        <v>36681.919999999998</v>
      </c>
      <c r="G154" s="25"/>
      <c r="H154" s="25">
        <v>-4668.83</v>
      </c>
      <c r="I154" s="25"/>
      <c r="J154" s="25">
        <f t="shared" si="49"/>
        <v>-4668.83</v>
      </c>
      <c r="K154" s="25">
        <f t="shared" si="50"/>
        <v>32013.089999999997</v>
      </c>
      <c r="L154" s="25">
        <v>32013.09</v>
      </c>
      <c r="M154" s="25">
        <v>0</v>
      </c>
      <c r="N154" s="25">
        <v>32013.09</v>
      </c>
      <c r="O154" s="25">
        <v>32013.09</v>
      </c>
      <c r="P154" s="25">
        <f t="shared" si="51"/>
        <v>32013.09</v>
      </c>
      <c r="Q154" s="26">
        <f t="shared" si="52"/>
        <v>0</v>
      </c>
      <c r="R154" s="25">
        <v>22560.69</v>
      </c>
      <c r="S154" s="25">
        <v>22560.69</v>
      </c>
      <c r="T154" s="25">
        <f t="shared" si="53"/>
        <v>9452.4000000000015</v>
      </c>
      <c r="U154" s="25">
        <v>19602.509999999998</v>
      </c>
      <c r="V154" s="25">
        <v>19602.509999999998</v>
      </c>
      <c r="W154" s="24">
        <v>4668.83</v>
      </c>
      <c r="X154" s="7">
        <v>14121.23</v>
      </c>
      <c r="Y154" s="23">
        <f t="shared" si="54"/>
        <v>2958.1800000000003</v>
      </c>
    </row>
    <row r="155" spans="2:25" ht="28.8" x14ac:dyDescent="0.3">
      <c r="B155" s="2" t="s">
        <v>63</v>
      </c>
      <c r="C155" s="2" t="s">
        <v>61</v>
      </c>
      <c r="D155" s="29">
        <v>600</v>
      </c>
      <c r="E155" s="29">
        <v>0</v>
      </c>
      <c r="F155" s="29">
        <v>600</v>
      </c>
      <c r="G155" s="29"/>
      <c r="H155" s="29">
        <v>-40</v>
      </c>
      <c r="I155" s="25"/>
      <c r="J155" s="25">
        <f t="shared" si="49"/>
        <v>-40</v>
      </c>
      <c r="K155" s="25">
        <f t="shared" si="50"/>
        <v>560</v>
      </c>
      <c r="L155" s="29">
        <v>560</v>
      </c>
      <c r="M155" s="29">
        <v>0</v>
      </c>
      <c r="N155" s="29">
        <v>560</v>
      </c>
      <c r="O155" s="29">
        <v>560</v>
      </c>
      <c r="P155" s="29">
        <f t="shared" si="51"/>
        <v>560</v>
      </c>
      <c r="Q155" s="26">
        <f t="shared" si="52"/>
        <v>0</v>
      </c>
      <c r="R155" s="29">
        <v>160</v>
      </c>
      <c r="S155" s="29">
        <v>160</v>
      </c>
      <c r="T155" s="29">
        <f t="shared" si="53"/>
        <v>400</v>
      </c>
      <c r="U155" s="29">
        <v>160</v>
      </c>
      <c r="V155" s="29">
        <v>160</v>
      </c>
      <c r="W155" s="28">
        <v>40</v>
      </c>
      <c r="X155" s="6">
        <v>440</v>
      </c>
      <c r="Y155" s="27">
        <f t="shared" si="54"/>
        <v>0</v>
      </c>
    </row>
    <row r="156" spans="2:25" ht="28.8" x14ac:dyDescent="0.3">
      <c r="B156" s="2" t="s">
        <v>62</v>
      </c>
      <c r="C156" s="2" t="s">
        <v>61</v>
      </c>
      <c r="D156" s="29">
        <v>520</v>
      </c>
      <c r="E156" s="29">
        <v>280</v>
      </c>
      <c r="F156" s="29">
        <v>800</v>
      </c>
      <c r="G156" s="29"/>
      <c r="H156" s="29">
        <v>-800</v>
      </c>
      <c r="I156" s="25"/>
      <c r="J156" s="25">
        <f t="shared" si="49"/>
        <v>-800</v>
      </c>
      <c r="K156" s="25">
        <f t="shared" si="50"/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f t="shared" si="51"/>
        <v>0</v>
      </c>
      <c r="Q156" s="26">
        <f t="shared" si="52"/>
        <v>0</v>
      </c>
      <c r="R156" s="29">
        <v>0</v>
      </c>
      <c r="S156" s="29">
        <v>0</v>
      </c>
      <c r="T156" s="29">
        <f t="shared" si="53"/>
        <v>0</v>
      </c>
      <c r="U156" s="29">
        <v>0</v>
      </c>
      <c r="V156" s="29">
        <v>0</v>
      </c>
      <c r="W156" s="28">
        <v>800</v>
      </c>
      <c r="X156" s="6">
        <v>800</v>
      </c>
      <c r="Y156" s="27">
        <f t="shared" si="54"/>
        <v>0</v>
      </c>
    </row>
    <row r="157" spans="2:25" ht="28.8" x14ac:dyDescent="0.3">
      <c r="B157" s="2" t="s">
        <v>60</v>
      </c>
      <c r="C157" s="2" t="s">
        <v>59</v>
      </c>
      <c r="D157" s="29">
        <v>25110.14</v>
      </c>
      <c r="E157" s="29">
        <v>-25110.14</v>
      </c>
      <c r="F157" s="29">
        <v>0</v>
      </c>
      <c r="G157" s="29"/>
      <c r="H157" s="29">
        <v>0</v>
      </c>
      <c r="I157" s="25"/>
      <c r="J157" s="25">
        <f t="shared" si="49"/>
        <v>0</v>
      </c>
      <c r="K157" s="25">
        <f t="shared" si="50"/>
        <v>0</v>
      </c>
      <c r="L157" s="29">
        <v>0</v>
      </c>
      <c r="M157" s="29">
        <v>0</v>
      </c>
      <c r="N157" s="29">
        <v>0</v>
      </c>
      <c r="O157" s="29">
        <v>0</v>
      </c>
      <c r="P157" s="29">
        <f t="shared" si="51"/>
        <v>0</v>
      </c>
      <c r="Q157" s="26">
        <f t="shared" si="52"/>
        <v>0</v>
      </c>
      <c r="R157" s="29">
        <v>0</v>
      </c>
      <c r="S157" s="29">
        <v>0</v>
      </c>
      <c r="T157" s="29">
        <f t="shared" si="53"/>
        <v>0</v>
      </c>
      <c r="U157" s="29">
        <v>0</v>
      </c>
      <c r="V157" s="29">
        <v>0</v>
      </c>
      <c r="W157" s="28">
        <v>0</v>
      </c>
      <c r="X157" s="6">
        <v>0</v>
      </c>
      <c r="Y157" s="27">
        <f t="shared" si="54"/>
        <v>0</v>
      </c>
    </row>
    <row r="158" spans="2:25" ht="28.8" x14ac:dyDescent="0.3">
      <c r="B158" s="2" t="s">
        <v>58</v>
      </c>
      <c r="C158" s="2" t="s">
        <v>57</v>
      </c>
      <c r="D158" s="29">
        <v>480</v>
      </c>
      <c r="E158" s="29">
        <v>-280</v>
      </c>
      <c r="F158" s="29">
        <v>200</v>
      </c>
      <c r="G158" s="29"/>
      <c r="H158" s="29">
        <v>0</v>
      </c>
      <c r="I158" s="25"/>
      <c r="J158" s="25">
        <f t="shared" si="49"/>
        <v>0</v>
      </c>
      <c r="K158" s="25">
        <f t="shared" si="50"/>
        <v>200</v>
      </c>
      <c r="L158" s="29">
        <v>200</v>
      </c>
      <c r="M158" s="29">
        <v>0</v>
      </c>
      <c r="N158" s="29">
        <v>200</v>
      </c>
      <c r="O158" s="29">
        <v>200</v>
      </c>
      <c r="P158" s="29">
        <f t="shared" si="51"/>
        <v>200</v>
      </c>
      <c r="Q158" s="26">
        <f t="shared" si="52"/>
        <v>0</v>
      </c>
      <c r="R158" s="29">
        <v>200</v>
      </c>
      <c r="S158" s="29">
        <v>200</v>
      </c>
      <c r="T158" s="29">
        <f t="shared" si="53"/>
        <v>0</v>
      </c>
      <c r="U158" s="29">
        <v>200</v>
      </c>
      <c r="V158" s="29">
        <v>200</v>
      </c>
      <c r="W158" s="28">
        <v>0</v>
      </c>
      <c r="X158" s="6">
        <v>0</v>
      </c>
      <c r="Y158" s="27">
        <f t="shared" si="54"/>
        <v>0</v>
      </c>
    </row>
    <row r="159" spans="2:25" ht="28.8" x14ac:dyDescent="0.3">
      <c r="B159" s="2" t="s">
        <v>56</v>
      </c>
      <c r="C159" s="2" t="s">
        <v>55</v>
      </c>
      <c r="D159" s="29">
        <v>42654.84</v>
      </c>
      <c r="E159" s="29">
        <v>13858.25</v>
      </c>
      <c r="F159" s="29">
        <v>56513.09</v>
      </c>
      <c r="G159" s="29"/>
      <c r="H159" s="29">
        <v>-10103.92</v>
      </c>
      <c r="I159" s="25"/>
      <c r="J159" s="25">
        <f t="shared" si="49"/>
        <v>-10103.92</v>
      </c>
      <c r="K159" s="25">
        <f t="shared" si="50"/>
        <v>46409.17</v>
      </c>
      <c r="L159" s="29">
        <v>46409.17</v>
      </c>
      <c r="M159" s="29">
        <v>0</v>
      </c>
      <c r="N159" s="29">
        <v>46409.17</v>
      </c>
      <c r="O159" s="29">
        <v>46409.17</v>
      </c>
      <c r="P159" s="29">
        <f t="shared" si="51"/>
        <v>46409.17</v>
      </c>
      <c r="Q159" s="26">
        <f t="shared" si="52"/>
        <v>0</v>
      </c>
      <c r="R159" s="29">
        <v>43966.45</v>
      </c>
      <c r="S159" s="29">
        <v>43966.45</v>
      </c>
      <c r="T159" s="29">
        <f t="shared" si="53"/>
        <v>2442.7200000000012</v>
      </c>
      <c r="U159" s="29">
        <v>43966.45</v>
      </c>
      <c r="V159" s="29">
        <v>43966.45</v>
      </c>
      <c r="W159" s="28">
        <v>10103.92</v>
      </c>
      <c r="X159" s="6">
        <v>12546.64</v>
      </c>
      <c r="Y159" s="27">
        <f t="shared" si="54"/>
        <v>0</v>
      </c>
    </row>
    <row r="160" spans="2:25" ht="43.2" x14ac:dyDescent="0.3">
      <c r="B160" s="2" t="s">
        <v>54</v>
      </c>
      <c r="C160" s="2" t="s">
        <v>53</v>
      </c>
      <c r="D160" s="29">
        <v>22416.21</v>
      </c>
      <c r="E160" s="29">
        <v>84052.1</v>
      </c>
      <c r="F160" s="29">
        <v>106468.31</v>
      </c>
      <c r="G160" s="29"/>
      <c r="H160" s="29">
        <v>0</v>
      </c>
      <c r="I160" s="25"/>
      <c r="J160" s="25">
        <f t="shared" si="49"/>
        <v>0</v>
      </c>
      <c r="K160" s="25">
        <f t="shared" si="50"/>
        <v>106468.31</v>
      </c>
      <c r="L160" s="29">
        <v>106468.31</v>
      </c>
      <c r="M160" s="29">
        <v>0</v>
      </c>
      <c r="N160" s="29">
        <v>106468.31</v>
      </c>
      <c r="O160" s="29">
        <v>106468.31</v>
      </c>
      <c r="P160" s="29">
        <f t="shared" si="51"/>
        <v>106468.31</v>
      </c>
      <c r="Q160" s="26">
        <f t="shared" si="52"/>
        <v>0</v>
      </c>
      <c r="R160" s="29">
        <v>97595.91</v>
      </c>
      <c r="S160" s="29">
        <v>97595.91</v>
      </c>
      <c r="T160" s="29">
        <f t="shared" si="53"/>
        <v>8872.3999999999942</v>
      </c>
      <c r="U160" s="29">
        <v>79851.210000000006</v>
      </c>
      <c r="V160" s="29">
        <v>79851.210000000006</v>
      </c>
      <c r="W160" s="28">
        <v>0</v>
      </c>
      <c r="X160" s="6">
        <v>8872.4</v>
      </c>
      <c r="Y160" s="27">
        <f t="shared" si="54"/>
        <v>17744.699999999997</v>
      </c>
    </row>
    <row r="161" spans="1:25" s="9" customFormat="1" ht="28.8" x14ac:dyDescent="0.3">
      <c r="B161" s="8" t="s">
        <v>52</v>
      </c>
      <c r="C161" s="8" t="s">
        <v>51</v>
      </c>
      <c r="D161" s="25">
        <v>0</v>
      </c>
      <c r="E161" s="25">
        <v>150000</v>
      </c>
      <c r="F161" s="25">
        <v>150000</v>
      </c>
      <c r="G161" s="25">
        <v>546031.82999999996</v>
      </c>
      <c r="H161" s="25">
        <v>0</v>
      </c>
      <c r="I161" s="25"/>
      <c r="J161" s="25">
        <f t="shared" si="49"/>
        <v>546031.82999999996</v>
      </c>
      <c r="K161" s="25">
        <f t="shared" si="50"/>
        <v>696031.83</v>
      </c>
      <c r="L161" s="25">
        <v>150000</v>
      </c>
      <c r="M161" s="25">
        <v>0</v>
      </c>
      <c r="N161" s="25">
        <v>150000</v>
      </c>
      <c r="O161" s="25">
        <v>150000</v>
      </c>
      <c r="P161" s="25">
        <f t="shared" si="51"/>
        <v>150000</v>
      </c>
      <c r="Q161" s="26">
        <f t="shared" si="52"/>
        <v>546031.82999999996</v>
      </c>
      <c r="R161" s="25">
        <v>81629.100000000006</v>
      </c>
      <c r="S161" s="25">
        <v>81629.100000000006</v>
      </c>
      <c r="T161" s="25">
        <f t="shared" si="53"/>
        <v>68370.899999999994</v>
      </c>
      <c r="U161" s="25">
        <v>81629.100000000006</v>
      </c>
      <c r="V161" s="25">
        <v>81629.100000000006</v>
      </c>
      <c r="W161" s="24">
        <v>0</v>
      </c>
      <c r="X161" s="7">
        <v>68370.899999999994</v>
      </c>
      <c r="Y161" s="23">
        <f t="shared" si="54"/>
        <v>0</v>
      </c>
    </row>
    <row r="162" spans="1:25" s="9" customFormat="1" ht="28.8" x14ac:dyDescent="0.3">
      <c r="A162" t="s">
        <v>39</v>
      </c>
      <c r="B162" s="8" t="s">
        <v>50</v>
      </c>
      <c r="C162" s="8" t="s">
        <v>37</v>
      </c>
      <c r="D162" s="25">
        <v>53800</v>
      </c>
      <c r="E162" s="25">
        <v>12030.97</v>
      </c>
      <c r="F162" s="25">
        <v>65830.97</v>
      </c>
      <c r="G162" s="25"/>
      <c r="H162" s="25">
        <v>-6033.79</v>
      </c>
      <c r="I162" s="25"/>
      <c r="J162" s="25">
        <f t="shared" si="49"/>
        <v>-6033.79</v>
      </c>
      <c r="K162" s="25">
        <f t="shared" si="50"/>
        <v>59797.18</v>
      </c>
      <c r="L162" s="25">
        <v>59797.18</v>
      </c>
      <c r="M162" s="25">
        <v>0</v>
      </c>
      <c r="N162" s="25">
        <v>59797.18</v>
      </c>
      <c r="O162" s="25">
        <v>59797.18</v>
      </c>
      <c r="P162" s="25">
        <f t="shared" si="51"/>
        <v>59797.18</v>
      </c>
      <c r="Q162" s="26">
        <f t="shared" si="52"/>
        <v>0</v>
      </c>
      <c r="R162" s="25">
        <v>43145.93</v>
      </c>
      <c r="S162" s="25">
        <v>43145.93</v>
      </c>
      <c r="T162" s="25">
        <f t="shared" si="53"/>
        <v>16651.25</v>
      </c>
      <c r="U162" s="25">
        <v>34827.25</v>
      </c>
      <c r="V162" s="25">
        <v>34827.25</v>
      </c>
      <c r="W162" s="24">
        <v>6033.79</v>
      </c>
      <c r="X162" s="7">
        <v>22685.040000000001</v>
      </c>
      <c r="Y162" s="23">
        <f t="shared" si="54"/>
        <v>8318.68</v>
      </c>
    </row>
    <row r="163" spans="1:25" s="9" customFormat="1" ht="28.8" x14ac:dyDescent="0.3">
      <c r="A163" t="s">
        <v>39</v>
      </c>
      <c r="B163" s="8" t="s">
        <v>49</v>
      </c>
      <c r="C163" s="8" t="s">
        <v>48</v>
      </c>
      <c r="D163" s="25">
        <v>9600</v>
      </c>
      <c r="E163" s="25">
        <v>2046.74</v>
      </c>
      <c r="F163" s="25">
        <v>11646.74</v>
      </c>
      <c r="G163" s="25"/>
      <c r="H163" s="25">
        <v>-3161.7</v>
      </c>
      <c r="I163" s="25"/>
      <c r="J163" s="25">
        <f t="shared" si="49"/>
        <v>-3161.7</v>
      </c>
      <c r="K163" s="25">
        <f t="shared" si="50"/>
        <v>8485.0400000000009</v>
      </c>
      <c r="L163" s="25">
        <v>8485.0400000000009</v>
      </c>
      <c r="M163" s="25">
        <v>0</v>
      </c>
      <c r="N163" s="25">
        <v>8485.0400000000009</v>
      </c>
      <c r="O163" s="25">
        <v>8485.0400000000009</v>
      </c>
      <c r="P163" s="25">
        <f t="shared" si="51"/>
        <v>8485.0400000000009</v>
      </c>
      <c r="Q163" s="26">
        <f t="shared" si="52"/>
        <v>0</v>
      </c>
      <c r="R163" s="25">
        <v>5361.82</v>
      </c>
      <c r="S163" s="25">
        <v>5361.82</v>
      </c>
      <c r="T163" s="25">
        <f t="shared" si="53"/>
        <v>3123.2200000000012</v>
      </c>
      <c r="U163" s="25">
        <v>4360.2</v>
      </c>
      <c r="V163" s="25">
        <v>4360.2</v>
      </c>
      <c r="W163" s="24">
        <v>3161.7</v>
      </c>
      <c r="X163" s="7">
        <v>6284.92</v>
      </c>
      <c r="Y163" s="23">
        <f t="shared" si="54"/>
        <v>1001.6199999999999</v>
      </c>
    </row>
    <row r="164" spans="1:25" ht="28.8" x14ac:dyDescent="0.3">
      <c r="A164" t="s">
        <v>39</v>
      </c>
      <c r="B164" s="2" t="s">
        <v>47</v>
      </c>
      <c r="C164" s="2" t="s">
        <v>46</v>
      </c>
      <c r="D164" s="29">
        <v>508.75</v>
      </c>
      <c r="E164" s="29">
        <v>0</v>
      </c>
      <c r="F164" s="29">
        <v>508.75</v>
      </c>
      <c r="G164" s="29"/>
      <c r="H164" s="29">
        <v>-508.75</v>
      </c>
      <c r="I164" s="25"/>
      <c r="J164" s="25">
        <f t="shared" si="49"/>
        <v>-508.75</v>
      </c>
      <c r="K164" s="25">
        <f t="shared" si="50"/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f t="shared" si="51"/>
        <v>0</v>
      </c>
      <c r="Q164" s="26">
        <f t="shared" si="52"/>
        <v>0</v>
      </c>
      <c r="R164" s="29">
        <v>0</v>
      </c>
      <c r="S164" s="29">
        <v>0</v>
      </c>
      <c r="T164" s="29">
        <f t="shared" si="53"/>
        <v>0</v>
      </c>
      <c r="U164" s="29">
        <v>0</v>
      </c>
      <c r="V164" s="29">
        <v>0</v>
      </c>
      <c r="W164" s="28">
        <v>508.75</v>
      </c>
      <c r="X164" s="6">
        <v>508.75</v>
      </c>
      <c r="Y164" s="27">
        <f t="shared" si="54"/>
        <v>0</v>
      </c>
    </row>
    <row r="165" spans="1:25" ht="28.8" x14ac:dyDescent="0.3">
      <c r="A165" t="s">
        <v>39</v>
      </c>
      <c r="B165" s="2" t="s">
        <v>45</v>
      </c>
      <c r="C165" s="2" t="s">
        <v>44</v>
      </c>
      <c r="D165" s="29">
        <v>1170</v>
      </c>
      <c r="E165" s="29">
        <v>-390</v>
      </c>
      <c r="F165" s="29">
        <v>780</v>
      </c>
      <c r="G165" s="29"/>
      <c r="H165" s="29">
        <v>0</v>
      </c>
      <c r="I165" s="25"/>
      <c r="J165" s="25">
        <f t="shared" si="49"/>
        <v>0</v>
      </c>
      <c r="K165" s="25">
        <f t="shared" si="50"/>
        <v>780</v>
      </c>
      <c r="L165" s="29">
        <v>780</v>
      </c>
      <c r="M165" s="29">
        <v>0</v>
      </c>
      <c r="N165" s="29">
        <v>780</v>
      </c>
      <c r="O165" s="29">
        <v>780</v>
      </c>
      <c r="P165" s="29">
        <f t="shared" si="51"/>
        <v>780</v>
      </c>
      <c r="Q165" s="26">
        <f t="shared" si="52"/>
        <v>0</v>
      </c>
      <c r="R165" s="29">
        <v>780</v>
      </c>
      <c r="S165" s="29">
        <v>780</v>
      </c>
      <c r="T165" s="29">
        <f t="shared" si="53"/>
        <v>0</v>
      </c>
      <c r="U165" s="29">
        <v>780</v>
      </c>
      <c r="V165" s="29">
        <v>780</v>
      </c>
      <c r="W165" s="28">
        <v>0</v>
      </c>
      <c r="X165" s="6">
        <v>0</v>
      </c>
      <c r="Y165" s="27">
        <f t="shared" si="54"/>
        <v>0</v>
      </c>
    </row>
    <row r="166" spans="1:25" ht="28.8" x14ac:dyDescent="0.3">
      <c r="A166" t="s">
        <v>39</v>
      </c>
      <c r="B166" s="2" t="s">
        <v>43</v>
      </c>
      <c r="C166" s="2" t="s">
        <v>42</v>
      </c>
      <c r="D166" s="29">
        <v>350</v>
      </c>
      <c r="E166" s="29">
        <v>1025</v>
      </c>
      <c r="F166" s="29">
        <v>1375</v>
      </c>
      <c r="G166" s="29"/>
      <c r="H166" s="29">
        <v>-85</v>
      </c>
      <c r="I166" s="25"/>
      <c r="J166" s="25">
        <f t="shared" si="49"/>
        <v>-85</v>
      </c>
      <c r="K166" s="25">
        <f t="shared" si="50"/>
        <v>1290</v>
      </c>
      <c r="L166" s="29">
        <v>1290</v>
      </c>
      <c r="M166" s="29">
        <v>0</v>
      </c>
      <c r="N166" s="29">
        <v>1290</v>
      </c>
      <c r="O166" s="29">
        <v>1290</v>
      </c>
      <c r="P166" s="29">
        <f t="shared" si="51"/>
        <v>1290</v>
      </c>
      <c r="Q166" s="26">
        <f t="shared" si="52"/>
        <v>0</v>
      </c>
      <c r="R166" s="29">
        <v>1290</v>
      </c>
      <c r="S166" s="29">
        <v>1290</v>
      </c>
      <c r="T166" s="29">
        <f t="shared" si="53"/>
        <v>0</v>
      </c>
      <c r="U166" s="29">
        <v>1290</v>
      </c>
      <c r="V166" s="29">
        <v>1290</v>
      </c>
      <c r="W166" s="28">
        <v>85</v>
      </c>
      <c r="X166" s="6">
        <v>85</v>
      </c>
      <c r="Y166" s="27">
        <f t="shared" si="54"/>
        <v>0</v>
      </c>
    </row>
    <row r="167" spans="1:25" ht="28.8" x14ac:dyDescent="0.3">
      <c r="A167" t="s">
        <v>39</v>
      </c>
      <c r="B167" s="2" t="s">
        <v>41</v>
      </c>
      <c r="C167" s="2" t="s">
        <v>40</v>
      </c>
      <c r="D167" s="29">
        <v>420</v>
      </c>
      <c r="E167" s="29">
        <v>80</v>
      </c>
      <c r="F167" s="29">
        <v>500</v>
      </c>
      <c r="G167" s="29"/>
      <c r="H167" s="29">
        <v>-500</v>
      </c>
      <c r="I167" s="25"/>
      <c r="J167" s="25">
        <f t="shared" si="49"/>
        <v>-500</v>
      </c>
      <c r="K167" s="25">
        <f t="shared" si="50"/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f t="shared" si="51"/>
        <v>0</v>
      </c>
      <c r="Q167" s="26">
        <f t="shared" si="52"/>
        <v>0</v>
      </c>
      <c r="R167" s="29">
        <v>0</v>
      </c>
      <c r="S167" s="29">
        <v>0</v>
      </c>
      <c r="T167" s="29">
        <f t="shared" si="53"/>
        <v>0</v>
      </c>
      <c r="U167" s="29">
        <v>0</v>
      </c>
      <c r="V167" s="29">
        <v>0</v>
      </c>
      <c r="W167" s="28">
        <v>500</v>
      </c>
      <c r="X167" s="6">
        <v>500</v>
      </c>
      <c r="Y167" s="27">
        <f t="shared" si="54"/>
        <v>0</v>
      </c>
    </row>
    <row r="168" spans="1:25" ht="28.8" x14ac:dyDescent="0.3">
      <c r="A168" t="s">
        <v>39</v>
      </c>
      <c r="B168" s="2" t="s">
        <v>38</v>
      </c>
      <c r="C168" s="2" t="s">
        <v>37</v>
      </c>
      <c r="D168" s="29">
        <v>2383.7600000000002</v>
      </c>
      <c r="E168" s="29">
        <v>0</v>
      </c>
      <c r="F168" s="29">
        <v>2383.7600000000002</v>
      </c>
      <c r="G168" s="29"/>
      <c r="H168" s="29">
        <v>-604.08000000000004</v>
      </c>
      <c r="I168" s="25"/>
      <c r="J168" s="25">
        <f t="shared" si="49"/>
        <v>-604.08000000000004</v>
      </c>
      <c r="K168" s="25">
        <f t="shared" si="50"/>
        <v>1779.6800000000003</v>
      </c>
      <c r="L168" s="29">
        <v>1779.68</v>
      </c>
      <c r="M168" s="29">
        <v>0</v>
      </c>
      <c r="N168" s="29">
        <v>1779.68</v>
      </c>
      <c r="O168" s="29">
        <v>1779.68</v>
      </c>
      <c r="P168" s="29">
        <f t="shared" si="51"/>
        <v>1779.68</v>
      </c>
      <c r="Q168" s="26">
        <f t="shared" si="52"/>
        <v>0</v>
      </c>
      <c r="R168" s="29">
        <v>1779.68</v>
      </c>
      <c r="S168" s="29">
        <v>1779.68</v>
      </c>
      <c r="T168" s="29">
        <f t="shared" si="53"/>
        <v>0</v>
      </c>
      <c r="U168" s="29">
        <v>1779.68</v>
      </c>
      <c r="V168" s="29">
        <v>1779.68</v>
      </c>
      <c r="W168" s="28">
        <v>604.08000000000004</v>
      </c>
      <c r="X168" s="6">
        <v>604.08000000000004</v>
      </c>
      <c r="Y168" s="27">
        <f t="shared" si="54"/>
        <v>0</v>
      </c>
    </row>
    <row r="169" spans="1:25" ht="28.8" x14ac:dyDescent="0.3">
      <c r="B169" s="2" t="s">
        <v>36</v>
      </c>
      <c r="C169" s="2" t="s">
        <v>34</v>
      </c>
      <c r="D169" s="29">
        <v>50000</v>
      </c>
      <c r="E169" s="29">
        <v>-50000</v>
      </c>
      <c r="F169" s="29">
        <v>0</v>
      </c>
      <c r="G169" s="29"/>
      <c r="H169" s="29">
        <v>0</v>
      </c>
      <c r="I169" s="25"/>
      <c r="J169" s="25">
        <f t="shared" si="49"/>
        <v>0</v>
      </c>
      <c r="K169" s="25">
        <f t="shared" si="50"/>
        <v>0</v>
      </c>
      <c r="L169" s="29">
        <v>0</v>
      </c>
      <c r="M169" s="29">
        <v>0</v>
      </c>
      <c r="N169" s="29">
        <v>0</v>
      </c>
      <c r="O169" s="29">
        <v>0</v>
      </c>
      <c r="P169" s="29">
        <f t="shared" si="51"/>
        <v>0</v>
      </c>
      <c r="Q169" s="26">
        <f t="shared" si="52"/>
        <v>0</v>
      </c>
      <c r="R169" s="29">
        <v>0</v>
      </c>
      <c r="S169" s="29">
        <v>0</v>
      </c>
      <c r="T169" s="29">
        <f t="shared" si="53"/>
        <v>0</v>
      </c>
      <c r="U169" s="29">
        <v>0</v>
      </c>
      <c r="V169" s="29">
        <v>0</v>
      </c>
      <c r="W169" s="28">
        <v>0</v>
      </c>
      <c r="X169" s="6">
        <v>0</v>
      </c>
      <c r="Y169" s="27">
        <f t="shared" si="54"/>
        <v>0</v>
      </c>
    </row>
    <row r="170" spans="1:25" ht="28.8" x14ac:dyDescent="0.3">
      <c r="B170" s="2" t="s">
        <v>35</v>
      </c>
      <c r="C170" s="2" t="s">
        <v>34</v>
      </c>
      <c r="D170" s="29">
        <v>24100</v>
      </c>
      <c r="E170" s="29">
        <v>-24100</v>
      </c>
      <c r="F170" s="29">
        <v>0</v>
      </c>
      <c r="G170" s="29"/>
      <c r="H170" s="29">
        <v>0</v>
      </c>
      <c r="I170" s="25"/>
      <c r="J170" s="25">
        <f t="shared" si="49"/>
        <v>0</v>
      </c>
      <c r="K170" s="25">
        <f t="shared" si="50"/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f t="shared" si="51"/>
        <v>0</v>
      </c>
      <c r="Q170" s="26">
        <f t="shared" si="52"/>
        <v>0</v>
      </c>
      <c r="R170" s="29">
        <v>0</v>
      </c>
      <c r="S170" s="29">
        <v>0</v>
      </c>
      <c r="T170" s="29">
        <f t="shared" si="53"/>
        <v>0</v>
      </c>
      <c r="U170" s="29">
        <v>0</v>
      </c>
      <c r="V170" s="29">
        <v>0</v>
      </c>
      <c r="W170" s="28">
        <v>0</v>
      </c>
      <c r="X170" s="6">
        <v>0</v>
      </c>
      <c r="Y170" s="27">
        <f t="shared" si="54"/>
        <v>0</v>
      </c>
    </row>
    <row r="171" spans="1:25" ht="28.8" x14ac:dyDescent="0.3">
      <c r="B171" s="2" t="s">
        <v>33</v>
      </c>
      <c r="C171" s="2" t="s">
        <v>32</v>
      </c>
      <c r="D171" s="29">
        <v>5800</v>
      </c>
      <c r="E171" s="29">
        <v>-3217.5</v>
      </c>
      <c r="F171" s="29">
        <v>2582.5</v>
      </c>
      <c r="G171" s="29"/>
      <c r="H171" s="29">
        <v>0</v>
      </c>
      <c r="I171" s="25"/>
      <c r="J171" s="25">
        <f t="shared" si="49"/>
        <v>0</v>
      </c>
      <c r="K171" s="25">
        <f t="shared" si="50"/>
        <v>2582.5</v>
      </c>
      <c r="L171" s="29">
        <v>2582.5</v>
      </c>
      <c r="M171" s="29">
        <v>0</v>
      </c>
      <c r="N171" s="29">
        <v>2582.5</v>
      </c>
      <c r="O171" s="29">
        <v>2582.5</v>
      </c>
      <c r="P171" s="29">
        <f t="shared" si="51"/>
        <v>2582.5</v>
      </c>
      <c r="Q171" s="26">
        <f t="shared" si="52"/>
        <v>0</v>
      </c>
      <c r="R171" s="29">
        <v>2582.5</v>
      </c>
      <c r="S171" s="29">
        <v>2582.5</v>
      </c>
      <c r="T171" s="29">
        <f t="shared" si="53"/>
        <v>0</v>
      </c>
      <c r="U171" s="29">
        <v>2582.5</v>
      </c>
      <c r="V171" s="29">
        <v>2582.5</v>
      </c>
      <c r="W171" s="28">
        <v>0</v>
      </c>
      <c r="X171" s="6">
        <v>0</v>
      </c>
      <c r="Y171" s="27">
        <f t="shared" si="54"/>
        <v>0</v>
      </c>
    </row>
    <row r="172" spans="1:25" ht="36" x14ac:dyDescent="0.35">
      <c r="B172" s="32"/>
      <c r="C172" s="32" t="s">
        <v>31</v>
      </c>
      <c r="D172" s="30">
        <f t="shared" ref="D172:Y172" si="55">SUM(D173:D178)</f>
        <v>473554.93</v>
      </c>
      <c r="E172" s="30">
        <f t="shared" si="55"/>
        <v>84481.91</v>
      </c>
      <c r="F172" s="30">
        <f t="shared" si="55"/>
        <v>558036.84000000008</v>
      </c>
      <c r="G172" s="30">
        <f t="shared" si="55"/>
        <v>0</v>
      </c>
      <c r="H172" s="30">
        <f t="shared" si="55"/>
        <v>-43655.360000000001</v>
      </c>
      <c r="I172" s="30">
        <f t="shared" si="55"/>
        <v>0</v>
      </c>
      <c r="J172" s="30">
        <f t="shared" si="55"/>
        <v>-43655.360000000001</v>
      </c>
      <c r="K172" s="30">
        <f t="shared" si="55"/>
        <v>514381.48000000004</v>
      </c>
      <c r="L172" s="30">
        <f t="shared" si="55"/>
        <v>136032.70000000001</v>
      </c>
      <c r="M172" s="30">
        <f t="shared" si="55"/>
        <v>0</v>
      </c>
      <c r="N172" s="30">
        <f t="shared" si="55"/>
        <v>514381.48000000004</v>
      </c>
      <c r="O172" s="30">
        <f t="shared" si="55"/>
        <v>514381.48000000004</v>
      </c>
      <c r="P172" s="30">
        <f t="shared" si="55"/>
        <v>514381.48000000004</v>
      </c>
      <c r="Q172" s="31">
        <f t="shared" si="55"/>
        <v>0</v>
      </c>
      <c r="R172" s="30">
        <f t="shared" si="55"/>
        <v>514381.48000000004</v>
      </c>
      <c r="S172" s="30">
        <f t="shared" si="55"/>
        <v>514381.48000000004</v>
      </c>
      <c r="T172" s="30">
        <f t="shared" si="55"/>
        <v>0</v>
      </c>
      <c r="U172" s="30">
        <f t="shared" si="55"/>
        <v>501893.16000000003</v>
      </c>
      <c r="V172" s="30">
        <f t="shared" si="55"/>
        <v>501893.16000000003</v>
      </c>
      <c r="W172" s="30">
        <f t="shared" si="55"/>
        <v>43655.360000000001</v>
      </c>
      <c r="X172" s="30">
        <f t="shared" si="55"/>
        <v>43655.360000000001</v>
      </c>
      <c r="Y172" s="30">
        <f t="shared" si="55"/>
        <v>12488.320000000007</v>
      </c>
    </row>
    <row r="173" spans="1:25" ht="28.8" x14ac:dyDescent="0.3">
      <c r="B173" s="2" t="s">
        <v>30</v>
      </c>
      <c r="C173" s="2" t="s">
        <v>28</v>
      </c>
      <c r="D173" s="29">
        <v>20000</v>
      </c>
      <c r="E173" s="29">
        <v>-13500</v>
      </c>
      <c r="F173" s="29">
        <v>6500</v>
      </c>
      <c r="G173" s="29"/>
      <c r="H173" s="29">
        <v>-6500</v>
      </c>
      <c r="I173" s="25"/>
      <c r="J173" s="25">
        <f t="shared" ref="J173:J178" si="56">SUM(G173:I173)</f>
        <v>-6500</v>
      </c>
      <c r="K173" s="25">
        <f t="shared" ref="K173:K178" si="57">F173+J173</f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f t="shared" ref="P173:P178" si="58">M173+O173</f>
        <v>0</v>
      </c>
      <c r="Q173" s="26">
        <f t="shared" ref="Q173:Q178" si="59">K173-P173</f>
        <v>0</v>
      </c>
      <c r="R173" s="29">
        <v>0</v>
      </c>
      <c r="S173" s="29">
        <v>0</v>
      </c>
      <c r="T173" s="29">
        <f t="shared" ref="T173:T178" si="60">O173-S173</f>
        <v>0</v>
      </c>
      <c r="U173" s="29">
        <v>0</v>
      </c>
      <c r="V173" s="29">
        <v>0</v>
      </c>
      <c r="W173" s="28">
        <v>6500</v>
      </c>
      <c r="X173" s="6">
        <v>6500</v>
      </c>
      <c r="Y173" s="27">
        <f t="shared" ref="Y173:Y178" si="61">S173-V173</f>
        <v>0</v>
      </c>
    </row>
    <row r="174" spans="1:25" ht="28.8" x14ac:dyDescent="0.3">
      <c r="B174" s="2" t="s">
        <v>29</v>
      </c>
      <c r="C174" s="2" t="s">
        <v>28</v>
      </c>
      <c r="D174" s="29">
        <v>1027.17</v>
      </c>
      <c r="E174" s="29">
        <v>-82.17</v>
      </c>
      <c r="F174" s="29">
        <v>945</v>
      </c>
      <c r="G174" s="29"/>
      <c r="H174" s="29">
        <v>0</v>
      </c>
      <c r="I174" s="25"/>
      <c r="J174" s="25">
        <f t="shared" si="56"/>
        <v>0</v>
      </c>
      <c r="K174" s="25">
        <f t="shared" si="57"/>
        <v>945</v>
      </c>
      <c r="L174" s="29">
        <v>945</v>
      </c>
      <c r="M174" s="29">
        <v>0</v>
      </c>
      <c r="N174" s="29">
        <v>945</v>
      </c>
      <c r="O174" s="29">
        <v>945</v>
      </c>
      <c r="P174" s="29">
        <f t="shared" si="58"/>
        <v>945</v>
      </c>
      <c r="Q174" s="26">
        <f t="shared" si="59"/>
        <v>0</v>
      </c>
      <c r="R174" s="29">
        <v>945</v>
      </c>
      <c r="S174" s="29">
        <v>945</v>
      </c>
      <c r="T174" s="29">
        <f t="shared" si="60"/>
        <v>0</v>
      </c>
      <c r="U174" s="29">
        <v>945</v>
      </c>
      <c r="V174" s="29">
        <v>945</v>
      </c>
      <c r="W174" s="28">
        <v>0</v>
      </c>
      <c r="X174" s="6">
        <v>0</v>
      </c>
      <c r="Y174" s="27">
        <f t="shared" si="61"/>
        <v>0</v>
      </c>
    </row>
    <row r="175" spans="1:25" ht="28.8" x14ac:dyDescent="0.3">
      <c r="B175" s="2" t="s">
        <v>27</v>
      </c>
      <c r="C175" s="2" t="s">
        <v>26</v>
      </c>
      <c r="D175" s="29">
        <v>850</v>
      </c>
      <c r="E175" s="29">
        <v>-850</v>
      </c>
      <c r="F175" s="29">
        <v>0</v>
      </c>
      <c r="G175" s="29"/>
      <c r="H175" s="29">
        <v>0</v>
      </c>
      <c r="I175" s="25"/>
      <c r="J175" s="25">
        <f t="shared" si="56"/>
        <v>0</v>
      </c>
      <c r="K175" s="25">
        <f t="shared" si="57"/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f t="shared" si="58"/>
        <v>0</v>
      </c>
      <c r="Q175" s="26">
        <f t="shared" si="59"/>
        <v>0</v>
      </c>
      <c r="R175" s="29">
        <v>0</v>
      </c>
      <c r="S175" s="29">
        <v>0</v>
      </c>
      <c r="T175" s="29">
        <f t="shared" si="60"/>
        <v>0</v>
      </c>
      <c r="U175" s="29">
        <v>0</v>
      </c>
      <c r="V175" s="29">
        <v>0</v>
      </c>
      <c r="W175" s="28">
        <v>0</v>
      </c>
      <c r="X175" s="6">
        <v>0</v>
      </c>
      <c r="Y175" s="27">
        <f t="shared" si="61"/>
        <v>0</v>
      </c>
    </row>
    <row r="176" spans="1:25" ht="28.8" x14ac:dyDescent="0.3">
      <c r="B176" s="2" t="s">
        <v>25</v>
      </c>
      <c r="C176" s="2" t="s">
        <v>24</v>
      </c>
      <c r="D176" s="29">
        <v>303900</v>
      </c>
      <c r="E176" s="29">
        <v>72214.080000000002</v>
      </c>
      <c r="F176" s="29">
        <v>376114.08</v>
      </c>
      <c r="G176" s="29"/>
      <c r="H176" s="29">
        <v>-16960.5</v>
      </c>
      <c r="I176" s="25"/>
      <c r="J176" s="25">
        <f t="shared" si="56"/>
        <v>-16960.5</v>
      </c>
      <c r="K176" s="25">
        <f t="shared" si="57"/>
        <v>359153.58</v>
      </c>
      <c r="L176" s="29">
        <v>0</v>
      </c>
      <c r="M176" s="29">
        <v>0</v>
      </c>
      <c r="N176" s="29">
        <v>359153.58</v>
      </c>
      <c r="O176" s="29">
        <v>359153.58</v>
      </c>
      <c r="P176" s="29">
        <f t="shared" si="58"/>
        <v>359153.58</v>
      </c>
      <c r="Q176" s="26">
        <f t="shared" si="59"/>
        <v>0</v>
      </c>
      <c r="R176" s="29">
        <v>359153.58</v>
      </c>
      <c r="S176" s="29">
        <v>359153.58</v>
      </c>
      <c r="T176" s="29">
        <f t="shared" si="60"/>
        <v>0</v>
      </c>
      <c r="U176" s="29">
        <v>358945.96</v>
      </c>
      <c r="V176" s="29">
        <v>358945.96</v>
      </c>
      <c r="W176" s="28">
        <v>16960.5</v>
      </c>
      <c r="X176" s="6">
        <v>16960.5</v>
      </c>
      <c r="Y176" s="27">
        <f t="shared" si="61"/>
        <v>207.61999999999534</v>
      </c>
    </row>
    <row r="177" spans="2:26" ht="28.8" x14ac:dyDescent="0.3">
      <c r="B177" s="8" t="s">
        <v>23</v>
      </c>
      <c r="C177" s="8" t="s">
        <v>22</v>
      </c>
      <c r="D177" s="29">
        <v>0</v>
      </c>
      <c r="E177" s="29">
        <v>19200</v>
      </c>
      <c r="F177" s="29">
        <v>19200</v>
      </c>
      <c r="G177" s="29"/>
      <c r="H177" s="29">
        <v>-4.8</v>
      </c>
      <c r="I177" s="25"/>
      <c r="J177" s="25">
        <f t="shared" si="56"/>
        <v>-4.8</v>
      </c>
      <c r="K177" s="25">
        <f t="shared" si="57"/>
        <v>19195.2</v>
      </c>
      <c r="L177" s="29">
        <v>0</v>
      </c>
      <c r="M177" s="29">
        <v>0</v>
      </c>
      <c r="N177" s="29">
        <v>19195.2</v>
      </c>
      <c r="O177" s="29">
        <v>19195.2</v>
      </c>
      <c r="P177" s="29">
        <f t="shared" si="58"/>
        <v>19195.2</v>
      </c>
      <c r="Q177" s="26">
        <f t="shared" si="59"/>
        <v>0</v>
      </c>
      <c r="R177" s="29">
        <v>19195.2</v>
      </c>
      <c r="S177" s="29">
        <v>19195.2</v>
      </c>
      <c r="T177" s="29">
        <f t="shared" si="60"/>
        <v>0</v>
      </c>
      <c r="U177" s="29">
        <v>19195.2</v>
      </c>
      <c r="V177" s="29">
        <v>19195.2</v>
      </c>
      <c r="W177" s="28">
        <v>4.8</v>
      </c>
      <c r="X177" s="6">
        <v>4.8</v>
      </c>
      <c r="Y177" s="27">
        <f t="shared" si="61"/>
        <v>0</v>
      </c>
    </row>
    <row r="178" spans="2:26" ht="28.8" x14ac:dyDescent="0.3">
      <c r="B178" s="2" t="s">
        <v>21</v>
      </c>
      <c r="C178" s="2" t="s">
        <v>20</v>
      </c>
      <c r="D178" s="29">
        <v>147777.76</v>
      </c>
      <c r="E178" s="29">
        <v>7500</v>
      </c>
      <c r="F178" s="29">
        <v>155277.76000000001</v>
      </c>
      <c r="G178" s="29"/>
      <c r="H178" s="29">
        <v>-20190.060000000001</v>
      </c>
      <c r="I178" s="25"/>
      <c r="J178" s="25">
        <f t="shared" si="56"/>
        <v>-20190.060000000001</v>
      </c>
      <c r="K178" s="25">
        <f t="shared" si="57"/>
        <v>135087.70000000001</v>
      </c>
      <c r="L178" s="29">
        <v>135087.70000000001</v>
      </c>
      <c r="M178" s="29">
        <v>0</v>
      </c>
      <c r="N178" s="29">
        <v>135087.70000000001</v>
      </c>
      <c r="O178" s="29">
        <v>135087.70000000001</v>
      </c>
      <c r="P178" s="29">
        <f t="shared" si="58"/>
        <v>135087.70000000001</v>
      </c>
      <c r="Q178" s="26">
        <f t="shared" si="59"/>
        <v>0</v>
      </c>
      <c r="R178" s="29">
        <v>135087.70000000001</v>
      </c>
      <c r="S178" s="29">
        <v>135087.70000000001</v>
      </c>
      <c r="T178" s="29">
        <f t="shared" si="60"/>
        <v>0</v>
      </c>
      <c r="U178" s="29">
        <v>122807</v>
      </c>
      <c r="V178" s="29">
        <v>122807</v>
      </c>
      <c r="W178" s="28">
        <v>20190.060000000001</v>
      </c>
      <c r="X178" s="6">
        <v>20190.060000000001</v>
      </c>
      <c r="Y178" s="27">
        <f t="shared" si="61"/>
        <v>12280.700000000012</v>
      </c>
    </row>
    <row r="179" spans="2:26" ht="36" x14ac:dyDescent="0.35">
      <c r="B179" s="32"/>
      <c r="C179" s="32" t="s">
        <v>19</v>
      </c>
      <c r="D179" s="30">
        <f t="shared" ref="D179:Y179" si="62">SUM(D180:D182)</f>
        <v>296950</v>
      </c>
      <c r="E179" s="30">
        <f t="shared" si="62"/>
        <v>54500</v>
      </c>
      <c r="F179" s="30">
        <f t="shared" si="62"/>
        <v>351450</v>
      </c>
      <c r="G179" s="30">
        <f t="shared" si="62"/>
        <v>81390</v>
      </c>
      <c r="H179" s="30">
        <f t="shared" si="62"/>
        <v>-10106</v>
      </c>
      <c r="I179" s="30">
        <f t="shared" si="62"/>
        <v>0</v>
      </c>
      <c r="J179" s="30">
        <f t="shared" si="62"/>
        <v>71284</v>
      </c>
      <c r="K179" s="30">
        <f t="shared" si="62"/>
        <v>422734</v>
      </c>
      <c r="L179" s="30">
        <f t="shared" si="62"/>
        <v>307734</v>
      </c>
      <c r="M179" s="30">
        <f t="shared" si="62"/>
        <v>0</v>
      </c>
      <c r="N179" s="30">
        <f t="shared" si="62"/>
        <v>307734</v>
      </c>
      <c r="O179" s="30">
        <f t="shared" si="62"/>
        <v>307734</v>
      </c>
      <c r="P179" s="30">
        <f t="shared" si="62"/>
        <v>307734</v>
      </c>
      <c r="Q179" s="31">
        <f t="shared" si="62"/>
        <v>115000</v>
      </c>
      <c r="R179" s="30">
        <f t="shared" si="62"/>
        <v>296844</v>
      </c>
      <c r="S179" s="30">
        <f t="shared" si="62"/>
        <v>296844</v>
      </c>
      <c r="T179" s="30">
        <f t="shared" si="62"/>
        <v>10890</v>
      </c>
      <c r="U179" s="30">
        <f t="shared" si="62"/>
        <v>296844</v>
      </c>
      <c r="V179" s="30">
        <f t="shared" si="62"/>
        <v>296844</v>
      </c>
      <c r="W179" s="30">
        <f t="shared" si="62"/>
        <v>43716</v>
      </c>
      <c r="X179" s="30">
        <f t="shared" si="62"/>
        <v>54606</v>
      </c>
      <c r="Y179" s="30">
        <f t="shared" si="62"/>
        <v>0</v>
      </c>
    </row>
    <row r="180" spans="2:26" ht="28.8" x14ac:dyDescent="0.3">
      <c r="B180" s="2" t="s">
        <v>18</v>
      </c>
      <c r="C180" s="2" t="s">
        <v>17</v>
      </c>
      <c r="D180" s="29">
        <v>15000</v>
      </c>
      <c r="E180" s="29">
        <v>5000</v>
      </c>
      <c r="F180" s="29">
        <v>20000</v>
      </c>
      <c r="G180" s="29">
        <v>0</v>
      </c>
      <c r="H180" s="29">
        <v>-5000</v>
      </c>
      <c r="I180" s="25"/>
      <c r="J180" s="25">
        <f>SUM(G180:I180)</f>
        <v>-5000</v>
      </c>
      <c r="K180" s="25">
        <f>F180+J180</f>
        <v>15000</v>
      </c>
      <c r="L180" s="29">
        <v>15000</v>
      </c>
      <c r="M180" s="29">
        <v>0</v>
      </c>
      <c r="N180" s="29">
        <v>15000</v>
      </c>
      <c r="O180" s="29">
        <v>15000</v>
      </c>
      <c r="P180" s="29">
        <f>M180+O180</f>
        <v>15000</v>
      </c>
      <c r="Q180" s="26">
        <f>K180-P180</f>
        <v>0</v>
      </c>
      <c r="R180" s="29">
        <v>15000</v>
      </c>
      <c r="S180" s="29">
        <v>15000</v>
      </c>
      <c r="T180" s="29">
        <f>O180-S180</f>
        <v>0</v>
      </c>
      <c r="U180" s="29">
        <v>15000</v>
      </c>
      <c r="V180" s="29">
        <v>15000</v>
      </c>
      <c r="W180" s="28">
        <v>5000</v>
      </c>
      <c r="X180" s="6">
        <v>5000</v>
      </c>
      <c r="Y180" s="27">
        <f>S180-V180</f>
        <v>0</v>
      </c>
    </row>
    <row r="181" spans="2:26" ht="28.8" x14ac:dyDescent="0.3">
      <c r="B181" s="2" t="s">
        <v>16</v>
      </c>
      <c r="C181" s="2" t="s">
        <v>15</v>
      </c>
      <c r="D181" s="29">
        <v>13950</v>
      </c>
      <c r="E181" s="29">
        <v>2924</v>
      </c>
      <c r="F181" s="29">
        <v>16874</v>
      </c>
      <c r="G181" s="29"/>
      <c r="H181" s="29">
        <v>-5106</v>
      </c>
      <c r="I181" s="25"/>
      <c r="J181" s="25">
        <f>SUM(G181:I181)</f>
        <v>-5106</v>
      </c>
      <c r="K181" s="25">
        <f>F181+J181</f>
        <v>11768</v>
      </c>
      <c r="L181" s="29">
        <v>11768</v>
      </c>
      <c r="M181" s="29">
        <v>0</v>
      </c>
      <c r="N181" s="29">
        <v>11768</v>
      </c>
      <c r="O181" s="29">
        <v>11768</v>
      </c>
      <c r="P181" s="29">
        <f>M181+O181</f>
        <v>11768</v>
      </c>
      <c r="Q181" s="26">
        <f>K181-P181</f>
        <v>0</v>
      </c>
      <c r="R181" s="29">
        <v>11768</v>
      </c>
      <c r="S181" s="29">
        <v>11768</v>
      </c>
      <c r="T181" s="29">
        <f>O181-S181</f>
        <v>0</v>
      </c>
      <c r="U181" s="29">
        <v>11768</v>
      </c>
      <c r="V181" s="29">
        <v>11768</v>
      </c>
      <c r="W181" s="28">
        <v>5106</v>
      </c>
      <c r="X181" s="6">
        <v>5106</v>
      </c>
      <c r="Y181" s="27">
        <f>S181-V181</f>
        <v>0</v>
      </c>
    </row>
    <row r="182" spans="2:26" s="9" customFormat="1" ht="28.8" x14ac:dyDescent="0.3">
      <c r="B182" s="8" t="s">
        <v>14</v>
      </c>
      <c r="C182" s="8" t="s">
        <v>13</v>
      </c>
      <c r="D182" s="25">
        <v>268000</v>
      </c>
      <c r="E182" s="25">
        <v>46576</v>
      </c>
      <c r="F182" s="25">
        <v>314576</v>
      </c>
      <c r="G182" s="25">
        <v>81390</v>
      </c>
      <c r="H182" s="25"/>
      <c r="I182" s="25">
        <v>0</v>
      </c>
      <c r="J182" s="25">
        <f>SUM(G182:I182)</f>
        <v>81390</v>
      </c>
      <c r="K182" s="25">
        <f>F182+J182</f>
        <v>395966</v>
      </c>
      <c r="L182" s="25">
        <v>280966</v>
      </c>
      <c r="M182" s="25">
        <v>0</v>
      </c>
      <c r="N182" s="25">
        <v>280966</v>
      </c>
      <c r="O182" s="25">
        <v>280966</v>
      </c>
      <c r="P182" s="25">
        <f>M182+O182</f>
        <v>280966</v>
      </c>
      <c r="Q182" s="26">
        <f>K182-P182</f>
        <v>115000</v>
      </c>
      <c r="R182" s="25">
        <v>270076</v>
      </c>
      <c r="S182" s="25">
        <v>270076</v>
      </c>
      <c r="T182" s="25">
        <f>O182-S182</f>
        <v>10890</v>
      </c>
      <c r="U182" s="25">
        <v>270076</v>
      </c>
      <c r="V182" s="25">
        <v>270076</v>
      </c>
      <c r="W182" s="24">
        <v>33610</v>
      </c>
      <c r="X182" s="7">
        <v>44500</v>
      </c>
      <c r="Y182" s="23">
        <f>S182-V182</f>
        <v>0</v>
      </c>
    </row>
    <row r="183" spans="2:26" s="16" customFormat="1" ht="51.6" customHeight="1" x14ac:dyDescent="0.5">
      <c r="B183" s="56" t="s">
        <v>7</v>
      </c>
      <c r="C183" s="57"/>
      <c r="D183" s="19">
        <f t="shared" ref="D183:I183" si="63">+D179+D172+D146+D121+D114+D107+D95+D63+D2</f>
        <v>6325600</v>
      </c>
      <c r="E183" s="19">
        <f t="shared" si="63"/>
        <v>489400</v>
      </c>
      <c r="F183" s="19">
        <f t="shared" si="63"/>
        <v>6815000</v>
      </c>
      <c r="G183" s="22">
        <f t="shared" si="63"/>
        <v>708103.72999999986</v>
      </c>
      <c r="H183" s="22">
        <f t="shared" si="63"/>
        <v>-625266.52999999991</v>
      </c>
      <c r="I183" s="22">
        <f t="shared" si="63"/>
        <v>0</v>
      </c>
      <c r="J183" s="21">
        <f>SUM(G183:I183)</f>
        <v>82837.199999999953</v>
      </c>
      <c r="K183" s="20">
        <f>F183+J183</f>
        <v>6897837.2000000002</v>
      </c>
      <c r="L183" s="19">
        <f t="shared" ref="L183:Y183" si="64">+L179+L172+L146+L121+L114+L107+L95+L63+L2</f>
        <v>2372277.59</v>
      </c>
      <c r="M183" s="18">
        <f t="shared" si="64"/>
        <v>105.75</v>
      </c>
      <c r="N183" s="19">
        <f t="shared" si="64"/>
        <v>6125227.2899999991</v>
      </c>
      <c r="O183" s="19">
        <f t="shared" si="64"/>
        <v>6125217.2899999991</v>
      </c>
      <c r="P183" s="19">
        <f t="shared" si="64"/>
        <v>6125323.0399999991</v>
      </c>
      <c r="Q183" s="18">
        <f t="shared" si="64"/>
        <v>772514.15999999992</v>
      </c>
      <c r="R183" s="19">
        <f t="shared" si="64"/>
        <v>5895905.8899999997</v>
      </c>
      <c r="S183" s="19">
        <f t="shared" si="64"/>
        <v>5895905.8899999997</v>
      </c>
      <c r="T183" s="18">
        <f t="shared" si="64"/>
        <v>229311.40000000002</v>
      </c>
      <c r="U183" s="19">
        <f t="shared" si="64"/>
        <v>5692717.2000000002</v>
      </c>
      <c r="V183" s="19">
        <f t="shared" si="64"/>
        <v>5692717.2000000002</v>
      </c>
      <c r="W183" s="19">
        <f t="shared" si="64"/>
        <v>689782.71</v>
      </c>
      <c r="X183" s="19">
        <f t="shared" si="64"/>
        <v>919094.1100000001</v>
      </c>
      <c r="Y183" s="18">
        <f t="shared" si="64"/>
        <v>203188.68999999992</v>
      </c>
      <c r="Z183" s="17"/>
    </row>
    <row r="188" spans="2:26" ht="30.6" customHeight="1" x14ac:dyDescent="0.3"/>
    <row r="189" spans="2:26" ht="30.6" customHeight="1" x14ac:dyDescent="0.3">
      <c r="M189" s="3">
        <f>[1]Hoja1!$C$17</f>
        <v>105.75</v>
      </c>
      <c r="Q189" s="3">
        <f>SUM([1]Hoja1!$C$11:$C$16)</f>
        <v>772514.15999999992</v>
      </c>
      <c r="T189" s="3">
        <f>[1]Hoja1!$C$18</f>
        <v>229311.4</v>
      </c>
      <c r="Y189" s="3">
        <f>[1]Hoja1!$C$10</f>
        <v>203188.69</v>
      </c>
      <c r="Z189" s="4">
        <f>SUM(M189:Y189)</f>
        <v>1205120</v>
      </c>
    </row>
    <row r="190" spans="2:26" ht="30.6" customHeight="1" x14ac:dyDescent="0.3">
      <c r="K190" s="10"/>
      <c r="M190" s="15">
        <f>+M189-M183</f>
        <v>0</v>
      </c>
      <c r="Q190" s="15">
        <f>Q183-Q189</f>
        <v>0</v>
      </c>
      <c r="T190" s="3">
        <f>T183-T189</f>
        <v>0</v>
      </c>
      <c r="Y190" s="3">
        <f>Y183-Y189</f>
        <v>0</v>
      </c>
    </row>
    <row r="191" spans="2:26" ht="30.6" customHeight="1" x14ac:dyDescent="0.3">
      <c r="Y191" s="3">
        <f>+Y189-60000</f>
        <v>143188.69</v>
      </c>
      <c r="Z191" s="11">
        <f>+M189+Q189+T189+Y191</f>
        <v>1145120</v>
      </c>
    </row>
    <row r="192" spans="2:26" ht="30.6" customHeight="1" x14ac:dyDescent="0.3">
      <c r="S192" s="3" t="s">
        <v>12</v>
      </c>
    </row>
    <row r="194" spans="25:26" x14ac:dyDescent="0.3">
      <c r="Y194" s="14">
        <f>+S183/K183</f>
        <v>0.85474703433128274</v>
      </c>
      <c r="Z194" s="4"/>
    </row>
  </sheetData>
  <autoFilter ref="A1:Y183"/>
  <mergeCells count="1">
    <mergeCell ref="B183:C183"/>
  </mergeCells>
  <pageMargins left="0.75" right="0.75" top="1" bottom="1" header="0.5" footer="0.5"/>
  <pageSetup scale="2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de 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lmoreira</dc:creator>
  <cp:lastModifiedBy>lmoreira</cp:lastModifiedBy>
  <dcterms:created xsi:type="dcterms:W3CDTF">2024-01-24T17:13:33Z</dcterms:created>
  <dcterms:modified xsi:type="dcterms:W3CDTF">2024-02-14T21:25:45Z</dcterms:modified>
</cp:coreProperties>
</file>